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lilianmuasa/Downloads/"/>
    </mc:Choice>
  </mc:AlternateContent>
  <xr:revisionPtr revIDLastSave="0" documentId="8_{033E9469-095A-EF4E-89B8-116471ADA0C2}" xr6:coauthVersionLast="47" xr6:coauthVersionMax="47" xr10:uidLastSave="{00000000-0000-0000-0000-000000000000}"/>
  <bookViews>
    <workbookView xWindow="0" yWindow="500" windowWidth="19200" windowHeight="8180" xr2:uid="{00000000-000D-0000-FFFF-FFFF00000000}"/>
  </bookViews>
  <sheets>
    <sheet name="Indicateur" sheetId="1" r:id="rId1"/>
    <sheet name="Zones" sheetId="12" r:id="rId2"/>
    <sheet name="R2 et C2" sheetId="4" r:id="rId3"/>
    <sheet name="C1" sheetId="5" r:id="rId4"/>
    <sheet name="E1 et E2" sheetId="11" r:id="rId5"/>
    <sheet name="Ref" sheetId="8" r:id="rId6"/>
  </sheets>
  <definedNames>
    <definedName name="_Hlk82126236" localSheetId="5">Ref!$F$11</definedName>
    <definedName name="_Hlk84144578" localSheetId="5">Ref!$E$11</definedName>
    <definedName name="_xlnm.Print_Area" localSheetId="0">Indicateur!$A$1:$Q$48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3" i="1" l="1"/>
  <c r="P24" i="1"/>
  <c r="P23" i="1"/>
  <c r="K26" i="1"/>
  <c r="O48" i="1"/>
  <c r="O47" i="1"/>
  <c r="O46" i="1"/>
  <c r="O45" i="1"/>
  <c r="O41" i="1"/>
  <c r="O39" i="1"/>
  <c r="O38" i="1"/>
  <c r="O37" i="1"/>
  <c r="O36" i="1"/>
  <c r="O35" i="1"/>
  <c r="O34" i="1"/>
  <c r="O31" i="1"/>
  <c r="O29" i="1"/>
  <c r="O28" i="1"/>
  <c r="O25" i="1"/>
  <c r="O24" i="1"/>
  <c r="O23" i="1"/>
  <c r="O22" i="1"/>
  <c r="O20" i="1"/>
  <c r="O17" i="1"/>
  <c r="O9" i="1"/>
  <c r="O8" i="1"/>
  <c r="O6" i="1"/>
  <c r="O5" i="1"/>
  <c r="O4" i="1"/>
  <c r="O43" i="1"/>
  <c r="O44" i="1"/>
  <c r="O42" i="1"/>
  <c r="I11" i="1"/>
  <c r="P11" i="1" s="1"/>
  <c r="J11" i="1"/>
  <c r="K11" i="1"/>
  <c r="L11" i="1"/>
  <c r="O11" i="1" s="1"/>
  <c r="M11" i="1"/>
  <c r="N11" i="1"/>
  <c r="I7" i="1"/>
  <c r="J7" i="1"/>
  <c r="O7" i="1" s="1"/>
  <c r="K7" i="1"/>
  <c r="P7" i="1" s="1"/>
  <c r="L7" i="1"/>
  <c r="M7" i="1"/>
  <c r="N7" i="1"/>
  <c r="N15" i="1" s="1"/>
  <c r="H8" i="1"/>
  <c r="H11" i="1" s="1"/>
  <c r="H15" i="1" s="1"/>
  <c r="H13" i="1"/>
  <c r="H14" i="1"/>
  <c r="H7" i="1"/>
  <c r="P42" i="1"/>
  <c r="P22" i="1"/>
  <c r="P25" i="1"/>
  <c r="P28" i="1"/>
  <c r="P29" i="1"/>
  <c r="P31" i="1"/>
  <c r="P34" i="1"/>
  <c r="P35" i="1"/>
  <c r="P36" i="1"/>
  <c r="P37" i="1"/>
  <c r="P38" i="1"/>
  <c r="P39" i="1"/>
  <c r="P41" i="1"/>
  <c r="P44" i="1"/>
  <c r="P5" i="1"/>
  <c r="P6" i="1"/>
  <c r="P8" i="1"/>
  <c r="P9" i="1"/>
  <c r="P10" i="1"/>
  <c r="P17" i="1"/>
  <c r="P4" i="1"/>
  <c r="H12" i="1"/>
  <c r="H26" i="1"/>
  <c r="H40" i="1"/>
  <c r="J27" i="1"/>
  <c r="K27" i="1"/>
  <c r="L27" i="1"/>
  <c r="M27" i="1"/>
  <c r="I27" i="1"/>
  <c r="P27" i="1" s="1"/>
  <c r="O27" i="1"/>
  <c r="L30" i="1"/>
  <c r="L32" i="1"/>
  <c r="P32" i="1"/>
  <c r="O32" i="1"/>
  <c r="O30" i="1"/>
  <c r="P30" i="1"/>
  <c r="K21" i="1"/>
  <c r="O21" i="1" s="1"/>
  <c r="L21" i="1"/>
  <c r="J21" i="1"/>
  <c r="H19" i="1"/>
  <c r="I19" i="1"/>
  <c r="I40" i="1"/>
  <c r="J40" i="1"/>
  <c r="K40" i="1"/>
  <c r="L40" i="1"/>
  <c r="I26" i="1"/>
  <c r="J26" i="1"/>
  <c r="P26" i="1" s="1"/>
  <c r="L26" i="1"/>
  <c r="M26" i="1"/>
  <c r="J19" i="1"/>
  <c r="K19" i="1"/>
  <c r="L19" i="1"/>
  <c r="M19" i="1"/>
  <c r="L13" i="1"/>
  <c r="I12" i="1"/>
  <c r="J12" i="1"/>
  <c r="O12" i="1" s="1"/>
  <c r="K12" i="1"/>
  <c r="L12" i="1"/>
  <c r="M12" i="1"/>
  <c r="N12" i="1"/>
  <c r="I13" i="1"/>
  <c r="J13" i="1"/>
  <c r="K13" i="1"/>
  <c r="M13" i="1"/>
  <c r="P13" i="1" s="1"/>
  <c r="N13" i="1"/>
  <c r="I14" i="1"/>
  <c r="J14" i="1"/>
  <c r="K14" i="1"/>
  <c r="P14" i="1" s="1"/>
  <c r="L14" i="1"/>
  <c r="O14" i="1" s="1"/>
  <c r="M14" i="1"/>
  <c r="N14" i="1"/>
  <c r="I33" i="1"/>
  <c r="P33" i="1" s="1"/>
  <c r="J33" i="1"/>
  <c r="K33" i="1"/>
  <c r="L33" i="1"/>
  <c r="M33" i="1"/>
  <c r="N33" i="1"/>
  <c r="M40" i="1"/>
  <c r="P40" i="1" s="1"/>
  <c r="O13" i="1"/>
  <c r="O40" i="1"/>
  <c r="O33" i="1"/>
  <c r="M15" i="1"/>
  <c r="L15" i="1"/>
  <c r="K15" i="1"/>
  <c r="AQ13" i="11"/>
  <c r="AP13" i="11"/>
  <c r="AO13" i="11"/>
  <c r="AC8" i="5"/>
  <c r="AB8" i="5"/>
  <c r="AA8" i="5"/>
  <c r="Z8" i="5"/>
  <c r="E8" i="5"/>
  <c r="D8" i="5"/>
  <c r="AP14" i="4"/>
  <c r="AQ14" i="4"/>
  <c r="AT14" i="4"/>
  <c r="AS14" i="4"/>
  <c r="H4" i="4"/>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F13" i="11"/>
  <c r="G13" i="11"/>
  <c r="E13" i="11"/>
  <c r="Y8" i="5"/>
  <c r="X8" i="5"/>
  <c r="W8" i="5"/>
  <c r="V8" i="5"/>
  <c r="U8" i="5"/>
  <c r="T8" i="5"/>
  <c r="S8" i="5"/>
  <c r="R8" i="5"/>
  <c r="Q8" i="5"/>
  <c r="P8" i="5"/>
  <c r="O8" i="5"/>
  <c r="N8" i="5"/>
  <c r="M8" i="5"/>
  <c r="L8" i="5"/>
  <c r="K8" i="5"/>
  <c r="J8" i="5"/>
  <c r="I8" i="5"/>
  <c r="H8" i="5"/>
  <c r="G8" i="5"/>
  <c r="F8" i="5"/>
  <c r="AU13" i="4"/>
  <c r="AU12" i="4"/>
  <c r="AU11" i="4"/>
  <c r="AU10" i="4"/>
  <c r="AU9" i="4"/>
  <c r="AU8" i="4"/>
  <c r="AU7" i="4"/>
  <c r="AU6" i="4"/>
  <c r="AU5" i="4"/>
  <c r="AU4" i="4"/>
  <c r="AR13" i="4"/>
  <c r="AR12" i="4"/>
  <c r="AR11" i="4"/>
  <c r="AR10" i="4"/>
  <c r="AR9" i="4"/>
  <c r="AR8" i="4"/>
  <c r="AR7" i="4"/>
  <c r="AR6" i="4"/>
  <c r="AR5" i="4"/>
  <c r="AR4" i="4"/>
  <c r="AN14" i="4"/>
  <c r="AM14" i="4"/>
  <c r="AO13" i="4"/>
  <c r="AO12" i="4"/>
  <c r="AO11" i="4"/>
  <c r="AO10" i="4"/>
  <c r="AO9" i="4"/>
  <c r="AO8" i="4"/>
  <c r="AO7" i="4"/>
  <c r="AO6" i="4"/>
  <c r="AO5" i="4"/>
  <c r="AO4" i="4"/>
  <c r="AK14" i="4"/>
  <c r="AJ14" i="4"/>
  <c r="AL13" i="4"/>
  <c r="AL12" i="4"/>
  <c r="AL11" i="4"/>
  <c r="AL10" i="4"/>
  <c r="AL9" i="4"/>
  <c r="AL8" i="4"/>
  <c r="AL7" i="4"/>
  <c r="AL6" i="4"/>
  <c r="AL5" i="4"/>
  <c r="AL4" i="4"/>
  <c r="AH14" i="4"/>
  <c r="AG14" i="4"/>
  <c r="AI13" i="4"/>
  <c r="AI12" i="4"/>
  <c r="AI11" i="4"/>
  <c r="AI10" i="4"/>
  <c r="AI9" i="4"/>
  <c r="AI8" i="4"/>
  <c r="AI7" i="4"/>
  <c r="AI6" i="4"/>
  <c r="AI5" i="4"/>
  <c r="AI4" i="4"/>
  <c r="AE14" i="4"/>
  <c r="AD14" i="4"/>
  <c r="AF13" i="4"/>
  <c r="AF12" i="4"/>
  <c r="AF11" i="4"/>
  <c r="AF10" i="4"/>
  <c r="AF9" i="4"/>
  <c r="AF8" i="4"/>
  <c r="AF7" i="4"/>
  <c r="AF6" i="4"/>
  <c r="AF5" i="4"/>
  <c r="AF4" i="4"/>
  <c r="AB14" i="4"/>
  <c r="AA14" i="4"/>
  <c r="AC13" i="4"/>
  <c r="AC12" i="4"/>
  <c r="AC11" i="4"/>
  <c r="AC10" i="4"/>
  <c r="AC9" i="4"/>
  <c r="AC8" i="4"/>
  <c r="AC7" i="4"/>
  <c r="AC6" i="4"/>
  <c r="AC5" i="4"/>
  <c r="AC4" i="4"/>
  <c r="Y14" i="4"/>
  <c r="X14" i="4"/>
  <c r="Z13" i="4"/>
  <c r="Z12" i="4"/>
  <c r="Z11" i="4"/>
  <c r="Z10" i="4"/>
  <c r="Z9" i="4"/>
  <c r="Z8" i="4"/>
  <c r="Z7" i="4"/>
  <c r="Z6" i="4"/>
  <c r="Z5" i="4"/>
  <c r="Z4" i="4"/>
  <c r="V14" i="4"/>
  <c r="U14" i="4"/>
  <c r="W13" i="4"/>
  <c r="W12" i="4"/>
  <c r="W11" i="4"/>
  <c r="W10" i="4"/>
  <c r="W9" i="4"/>
  <c r="W8" i="4"/>
  <c r="W7" i="4"/>
  <c r="W6" i="4"/>
  <c r="W5" i="4"/>
  <c r="W4" i="4"/>
  <c r="S14" i="4"/>
  <c r="R14" i="4"/>
  <c r="T13" i="4"/>
  <c r="T12" i="4"/>
  <c r="T11" i="4"/>
  <c r="T10" i="4"/>
  <c r="T9" i="4"/>
  <c r="T8" i="4"/>
  <c r="T7" i="4"/>
  <c r="T6" i="4"/>
  <c r="T5" i="4"/>
  <c r="T4" i="4"/>
  <c r="P14" i="4"/>
  <c r="O14" i="4"/>
  <c r="Q13" i="4"/>
  <c r="Q12" i="4"/>
  <c r="Q11" i="4"/>
  <c r="Q10" i="4"/>
  <c r="Q9" i="4"/>
  <c r="Q8" i="4"/>
  <c r="Q7" i="4"/>
  <c r="Q6" i="4"/>
  <c r="Q5" i="4"/>
  <c r="Q4" i="4"/>
  <c r="M14" i="4"/>
  <c r="L14" i="4"/>
  <c r="N13" i="4"/>
  <c r="N12" i="4"/>
  <c r="N11" i="4"/>
  <c r="N10" i="4"/>
  <c r="N9" i="4"/>
  <c r="N8" i="4"/>
  <c r="N7" i="4"/>
  <c r="N6" i="4"/>
  <c r="N5" i="4"/>
  <c r="N4" i="4"/>
  <c r="J14" i="4"/>
  <c r="I14" i="4"/>
  <c r="K13" i="4"/>
  <c r="K12" i="4"/>
  <c r="K11" i="4"/>
  <c r="K10" i="4"/>
  <c r="K9" i="4"/>
  <c r="K8" i="4"/>
  <c r="K7" i="4"/>
  <c r="K6" i="4"/>
  <c r="K5" i="4"/>
  <c r="K4" i="4"/>
  <c r="H5" i="4"/>
  <c r="H6" i="4"/>
  <c r="H7" i="4"/>
  <c r="H8" i="4"/>
  <c r="H9" i="4"/>
  <c r="H10" i="4"/>
  <c r="H11" i="4"/>
  <c r="H12" i="4"/>
  <c r="H13" i="4"/>
  <c r="G14" i="4"/>
  <c r="F14" i="4"/>
  <c r="H14" i="4"/>
  <c r="AU14" i="4"/>
  <c r="AR14" i="4"/>
  <c r="AO14" i="4"/>
  <c r="AI14" i="4"/>
  <c r="AL14" i="4"/>
  <c r="AF14" i="4"/>
  <c r="AC14" i="4"/>
  <c r="Z14" i="4"/>
  <c r="W14" i="4"/>
  <c r="T14" i="4"/>
  <c r="Q14" i="4"/>
  <c r="N14" i="4"/>
  <c r="K14" i="4"/>
  <c r="N16" i="1" l="1"/>
  <c r="P21" i="1"/>
  <c r="I15" i="1"/>
  <c r="P12" i="1"/>
  <c r="O26" i="1"/>
  <c r="J15" i="1"/>
  <c r="N19" i="1" l="1"/>
  <c r="O16" i="1"/>
  <c r="P16" i="1"/>
  <c r="O15" i="1"/>
  <c r="P15" i="1"/>
  <c r="O19" i="1" l="1"/>
  <c r="P19" i="1"/>
</calcChain>
</file>

<file path=xl/sharedStrings.xml><?xml version="1.0" encoding="utf-8"?>
<sst xmlns="http://schemas.openxmlformats.org/spreadsheetml/2006/main" count="506" uniqueCount="244">
  <si>
    <t>Pays:</t>
  </si>
  <si>
    <t>CIV_Cote d'Ivoire</t>
  </si>
  <si>
    <t>Veuillez remplir les cellules en jaune</t>
  </si>
  <si>
    <t>Code</t>
  </si>
  <si>
    <t>Indicateur</t>
    <phoneticPr fontId="4"/>
  </si>
  <si>
    <t>Détails</t>
    <phoneticPr fontId="4"/>
  </si>
  <si>
    <t>Unité</t>
    <phoneticPr fontId="4"/>
  </si>
  <si>
    <t>Disponibilité</t>
    <phoneticPr fontId="4"/>
  </si>
  <si>
    <t>Sources des données</t>
    <phoneticPr fontId="4"/>
  </si>
  <si>
    <t>Cible pour 2030</t>
  </si>
  <si>
    <t>Moyenne (2019-2023)</t>
  </si>
  <si>
    <t>Tx Progression moy</t>
  </si>
  <si>
    <t>Cible 2030</t>
    <phoneticPr fontId="4"/>
  </si>
  <si>
    <t>Notes</t>
    <phoneticPr fontId="4"/>
  </si>
  <si>
    <t>O1</t>
  </si>
  <si>
    <t>Quantité de paddy produite</t>
  </si>
  <si>
    <t>Irrigué</t>
    <phoneticPr fontId="4"/>
  </si>
  <si>
    <t>tonne</t>
    <phoneticPr fontId="4"/>
  </si>
  <si>
    <t>Données secondaires</t>
  </si>
  <si>
    <t>ADERIZ</t>
  </si>
  <si>
    <t>Plateau pluvial</t>
    <phoneticPr fontId="4"/>
  </si>
  <si>
    <t>Bas-fond pluvial</t>
    <phoneticPr fontId="4"/>
  </si>
  <si>
    <t>Quantité totale de paddy produite</t>
    <phoneticPr fontId="4"/>
  </si>
  <si>
    <t>O2</t>
  </si>
  <si>
    <t>Superficies récoltées</t>
  </si>
  <si>
    <t>ha</t>
    <phoneticPr fontId="4"/>
  </si>
  <si>
    <t>J</t>
  </si>
  <si>
    <t>Superficies globales récoltées</t>
  </si>
  <si>
    <t>O3</t>
  </si>
  <si>
    <t>Rendement</t>
  </si>
  <si>
    <t>t/ha</t>
    <phoneticPr fontId="4"/>
  </si>
  <si>
    <t>Rendement moyen</t>
  </si>
  <si>
    <t>O4</t>
  </si>
  <si>
    <t>Autosuffisance</t>
  </si>
  <si>
    <t>Quantité produite localement (riz blanchi)</t>
    <phoneticPr fontId="4"/>
  </si>
  <si>
    <t>Quantité Consommée</t>
  </si>
  <si>
    <t>Quantité exportée (riz blanchi)</t>
    <phoneticPr fontId="4"/>
  </si>
  <si>
    <t>Taux d'autosuffisance</t>
    <phoneticPr fontId="4"/>
  </si>
  <si>
    <t>%</t>
  </si>
  <si>
    <t>OCIV</t>
  </si>
  <si>
    <t>Financement de la Filière</t>
  </si>
  <si>
    <t xml:space="preserve">Montant de financement </t>
  </si>
  <si>
    <t>Milliards de FCFA</t>
  </si>
  <si>
    <t>ND</t>
  </si>
  <si>
    <t>R1</t>
    <phoneticPr fontId="4"/>
  </si>
  <si>
    <t>Superficie irriguée</t>
  </si>
  <si>
    <t>Superficies de périmètres rizicole réhabilitées/stockage et distribution de l’eau dans les zones de production de riz</t>
  </si>
  <si>
    <t>R2</t>
  </si>
  <si>
    <t>Quantité de semences de variétés résilientes</t>
  </si>
  <si>
    <t>quantité de CY2/Jt11</t>
  </si>
  <si>
    <t>quantité de Wita 9</t>
  </si>
  <si>
    <t>quantité de C26</t>
  </si>
  <si>
    <t>Quantité de Bouaké AM</t>
  </si>
  <si>
    <t>Quantité de variétés de semences résilientes</t>
  </si>
  <si>
    <t>RCIV</t>
  </si>
  <si>
    <t>Stocks de sécurité</t>
  </si>
  <si>
    <t>25% des besoins de consommation de l’année en tonnes</t>
  </si>
  <si>
    <t>tonne</t>
  </si>
  <si>
    <t>I1</t>
  </si>
  <si>
    <t>Niveau de capacité de transformation industriel</t>
  </si>
  <si>
    <t xml:space="preserve">Niveau de capacité de transformation industriel </t>
  </si>
  <si>
    <t>I2</t>
  </si>
  <si>
    <t>Niveau de mécanisation de la production</t>
  </si>
  <si>
    <t>Nombre de tracteurs agricoles</t>
  </si>
  <si>
    <t>Nombre</t>
  </si>
  <si>
    <t>Nombre de motoculteurs</t>
  </si>
  <si>
    <t xml:space="preserve">Nombre de moissonneuses-batteuses </t>
  </si>
  <si>
    <t>Nombre de batteuses</t>
  </si>
  <si>
    <t xml:space="preserve">Nombres de machines/équipements agricoles importés </t>
  </si>
  <si>
    <t>unité</t>
    <phoneticPr fontId="4"/>
  </si>
  <si>
    <t>ICIV</t>
  </si>
  <si>
    <t>Niveau de traçabilité du riz ivoirien</t>
  </si>
  <si>
    <t>Part du riz labélisé sur le riz total produit</t>
  </si>
  <si>
    <t>C1</t>
  </si>
  <si>
    <t>Part du riz local dans le marché</t>
  </si>
  <si>
    <t>Nombre de marque de riz importé dans le marché</t>
  </si>
  <si>
    <t>Données primaires</t>
  </si>
  <si>
    <t>C2</t>
    <phoneticPr fontId="4"/>
  </si>
  <si>
    <t>Quantité de semences à haut rendement</t>
  </si>
  <si>
    <t>Quantité de semences de variétés à haut rendement</t>
    <phoneticPr fontId="4"/>
  </si>
  <si>
    <t>CCIV2</t>
  </si>
  <si>
    <t>Gap Prix du riz ivoirien/importé</t>
  </si>
  <si>
    <t>Valeur</t>
  </si>
  <si>
    <t>US$</t>
  </si>
  <si>
    <t>E1</t>
  </si>
  <si>
    <t>Accessibilité des petits producteurs aux services financiers</t>
  </si>
  <si>
    <t>Part de petits producteurs ayant accès aux services financiers</t>
    <phoneticPr fontId="4"/>
  </si>
  <si>
    <t>E2</t>
  </si>
  <si>
    <t>Accessibilité des petits producteurs à la formation technique et aux services de vulgarisation</t>
  </si>
  <si>
    <t>Part de petits producteurs ayant accès à la formations techniques et à la vulgarisation</t>
  </si>
  <si>
    <t>ECIV</t>
  </si>
  <si>
    <t>Niveau de fonctionalité des organes de la filière</t>
  </si>
  <si>
    <t>nombre</t>
  </si>
  <si>
    <t>1 sur 3</t>
  </si>
  <si>
    <t>P</t>
    <phoneticPr fontId="4"/>
  </si>
  <si>
    <t>Prix de riz local et importé</t>
  </si>
  <si>
    <t>Prix de détail des marques/variétés de riz local représentatives
riz local luxe
riz local semi luxe
riz local grande cons</t>
  </si>
  <si>
    <t>devise locale / kg</t>
  </si>
  <si>
    <t>513
449
418</t>
  </si>
  <si>
    <t>USD / kg</t>
  </si>
  <si>
    <t>0,855
0,75
0,696</t>
  </si>
  <si>
    <t>Prix de détail des marques/variétés de riz importé représentatives
riz importé luxe
riz importé semi luxe
riz importé grande cons</t>
  </si>
  <si>
    <t>645
537
428</t>
  </si>
  <si>
    <t>681
577
462</t>
  </si>
  <si>
    <t>676
569
453</t>
  </si>
  <si>
    <t>1,126
0,948
0,755</t>
  </si>
  <si>
    <t>Principales zones de production de riz*</t>
    <phoneticPr fontId="4"/>
  </si>
  <si>
    <t xml:space="preserve">MANIEMA, </t>
    <phoneticPr fontId="4"/>
  </si>
  <si>
    <t xml:space="preserve">TSHOPO,  </t>
    <phoneticPr fontId="4"/>
  </si>
  <si>
    <t xml:space="preserve">MONGALA SUD –KIVU, </t>
    <phoneticPr fontId="4"/>
  </si>
  <si>
    <t>SANKURU,</t>
    <phoneticPr fontId="4"/>
  </si>
  <si>
    <t>KONGO CENTRAL</t>
    <phoneticPr fontId="4"/>
  </si>
  <si>
    <t>TANGANYKA</t>
    <phoneticPr fontId="4"/>
  </si>
  <si>
    <t>*qui représentent le développement du secteur rizicole du pays dans le but du S&amp;E de la SNDR. Les indicateurs I2, E1 et E2 doivent être calculés en utilisant uniquement les données collectées dans les zones identifiées ici (plutôt que les données collectées dans toutes les zones rizicoles du pays).</t>
  </si>
  <si>
    <t>Nom de la variété</t>
  </si>
  <si>
    <t>Caractères*</t>
    <phoneticPr fontId="4"/>
  </si>
  <si>
    <t>Résilient</t>
  </si>
  <si>
    <t>Haut
rendement</t>
    <phoneticPr fontId="4"/>
  </si>
  <si>
    <t>Qté produite (tonne)</t>
    <phoneticPr fontId="4"/>
  </si>
  <si>
    <t>Qté importée (tonne)</t>
    <phoneticPr fontId="4"/>
  </si>
  <si>
    <t>Total</t>
    <phoneticPr fontId="4"/>
  </si>
  <si>
    <t>* Cocher les cases correspondantes</t>
    <phoneticPr fontId="4"/>
  </si>
  <si>
    <t>Nom de magasin de détail</t>
  </si>
  <si>
    <t>Qté du riz commandé (acheté)</t>
    <phoneticPr fontId="4"/>
  </si>
  <si>
    <t>Riz local (tonne)</t>
    <phoneticPr fontId="4"/>
  </si>
  <si>
    <t>Riz importé (tonne)</t>
    <phoneticPr fontId="4"/>
  </si>
  <si>
    <t>Nom d'association / groupe</t>
  </si>
  <si>
    <t>Nom de la zone de production rizicole</t>
  </si>
  <si>
    <t>Nombre total de membres</t>
  </si>
  <si>
    <t>Nombre des membres ayant accès aux services</t>
  </si>
  <si>
    <t>financiers</t>
    <phoneticPr fontId="4"/>
  </si>
  <si>
    <t>techniques</t>
    <phoneticPr fontId="4"/>
  </si>
  <si>
    <t>Services financiers*</t>
  </si>
  <si>
    <t>Services techniques*</t>
  </si>
  <si>
    <t>*Ces services sont ceux qui sont disponibles dans les zones où les associations/groupes susmentionnés opèrent et ceux que l'équipe de la Taskforce SNDR juge utiles pour les riziculteurs.</t>
  </si>
  <si>
    <t>Catégorie</t>
  </si>
  <si>
    <t>Sous catégories</t>
  </si>
  <si>
    <t>Indicateur</t>
  </si>
  <si>
    <t>Définition</t>
  </si>
  <si>
    <t>Données nécessaires</t>
  </si>
  <si>
    <t>Sources potentielles</t>
  </si>
  <si>
    <t>Cibles</t>
  </si>
  <si>
    <t>Note</t>
    <phoneticPr fontId="8"/>
  </si>
  <si>
    <t>Global</t>
  </si>
  <si>
    <t xml:space="preserve">Production </t>
    <phoneticPr fontId="8"/>
  </si>
  <si>
    <t>O1</t>
    <phoneticPr fontId="7"/>
  </si>
  <si>
    <t>Quantité de paddy produite (tonne)</t>
    <phoneticPr fontId="4"/>
  </si>
  <si>
    <t>Somme des quantités de paddy produites dans différentes écologies</t>
  </si>
  <si>
    <t>-Quantité de paddy produite par écologie</t>
  </si>
  <si>
    <t>Service de vulgarisation, bureau des statistiques</t>
  </si>
  <si>
    <t>cible donnée dans les SNDR</t>
  </si>
  <si>
    <t>La production au niveau de chaque écologie devra être collectée et additionnée pour avoir la production totale nationale.</t>
  </si>
  <si>
    <t>Superficie</t>
  </si>
  <si>
    <t>O2</t>
    <phoneticPr fontId="7"/>
  </si>
  <si>
    <t>Superficies globales récoltées (ha)</t>
    <phoneticPr fontId="4"/>
  </si>
  <si>
    <t>Somme des superficies récoltées de toutes les écologies rizicoles</t>
  </si>
  <si>
    <t>-Superficie récoltée de paddy par écologie</t>
  </si>
  <si>
    <t>La superficie par écologie devra être collectée et additionnée pour avoir la superficie totale nationale.</t>
  </si>
  <si>
    <t>Productivité</t>
  </si>
  <si>
    <t>O3</t>
    <phoneticPr fontId="7"/>
  </si>
  <si>
    <t>Rendement (t/ha)</t>
    <phoneticPr fontId="4"/>
  </si>
  <si>
    <t>Quantité moyenne de paddy récoltée par hectare</t>
  </si>
  <si>
    <t>(Obtenu en divisant la quantité de paddy produite (O1) par la superficie récoltée (O2))</t>
  </si>
  <si>
    <t>Calculé en faisant le rapport entre les indicateurs O1 et O2 (O1/O2).</t>
  </si>
  <si>
    <t>O4</t>
    <phoneticPr fontId="7"/>
  </si>
  <si>
    <t>Autosuffisance (%)</t>
  </si>
  <si>
    <t>Taux de couverture des besoins par la production locale</t>
  </si>
  <si>
    <t>-Quantité de riz usiné produite, importée et exportée</t>
  </si>
  <si>
    <t>Bureau des statistiques, douanes</t>
  </si>
  <si>
    <t>Calculé par la formule suivante (définition par la FAO) : Qté produite / (Qté produite + Qté importée - Qté exportée)</t>
  </si>
  <si>
    <t>Résilience</t>
  </si>
  <si>
    <t>Système de production résilient - Irrigation</t>
  </si>
  <si>
    <t>R1</t>
    <phoneticPr fontId="7"/>
  </si>
  <si>
    <t>Superficie de riz irriguée (ha)</t>
    <phoneticPr fontId="4"/>
  </si>
  <si>
    <t>Superficie rizicole avec une irrigation complémentaire qui pourrait atténuer les impacts négatifs des fluctuations climatiques sur la production rizicole</t>
  </si>
  <si>
    <t>-Données de l'indicateur O2</t>
  </si>
  <si>
    <t>-</t>
  </si>
  <si>
    <t>Le chiffre de cet indicateur fait partie des chiffres utilisés pour calculer l'indicateur O4.</t>
  </si>
  <si>
    <t>Disponibilité de semences de variété résiliente</t>
    <phoneticPr fontId="4"/>
  </si>
  <si>
    <t>Quantité de semences de variétés résilientes (tonne)</t>
    <phoneticPr fontId="4"/>
  </si>
  <si>
    <t>Quantité de semences de variétés résilientes répondant à la préférence des consommateurs, produites localement et importées annuellement</t>
    <phoneticPr fontId="4"/>
  </si>
  <si>
    <t>-Liste des variétés de riz (pour savoir quelle variété est considérée comme résiliente)
-Quantité de semences produites localement par variété
-Quantité de semences importées par variété</t>
    <phoneticPr fontId="4"/>
  </si>
  <si>
    <t>Unité de certification des semences, unité de protection des végétaux</t>
  </si>
  <si>
    <t>cible donnée dans la SNDR ou dans la SNSR</t>
  </si>
  <si>
    <t>Industrialisation</t>
  </si>
  <si>
    <t>Modernisation de la transformation</t>
  </si>
  <si>
    <t>Niveau de capacité de transformation industriel (%)</t>
    <phoneticPr fontId="4"/>
  </si>
  <si>
    <t>Part (Ratio) de la capacité installée des unités de transformation moyennes et grandes sur la capacité de toutes les usines fonctionnelles</t>
  </si>
  <si>
    <t>-Liste des unités de transformation du pays (ou des zones de production de riz) avec la capacité installée de chaque unité de transformation et des informations sur le taux d'occupation pendant la période de récolte</t>
  </si>
  <si>
    <t>Min. du commerce
Association des transformateurs de riz</t>
  </si>
  <si>
    <t>déterminer une valeur cible à travers l'étude de référence</t>
  </si>
  <si>
    <t>Modernisation de la production</t>
  </si>
  <si>
    <t>Niveau de mécanisation de la production (unité)</t>
    <phoneticPr fontId="4"/>
  </si>
  <si>
    <t>Nombre de machines disponibles pour le labour et la récolte (dans les zones rizicoles)</t>
  </si>
  <si>
    <t>-Nombre de tracteurs et de moissonneuses dans les zones rizicoles</t>
  </si>
  <si>
    <t>Service de vulgarisation
(zones de production rizicole)</t>
  </si>
  <si>
    <t>cible donnée dans la SNDR ou dans la stratégie de mécanisation</t>
  </si>
  <si>
    <t>Les données ne devraient être collectées que dans les zones de production de riz. De ce fait nous pourrons comptabiliser plus précisément les tracteurs destinés au riz.</t>
  </si>
  <si>
    <t>Compétitivité</t>
  </si>
  <si>
    <t>Pénétration du marché</t>
  </si>
  <si>
    <t>Part du riz local dans le marché (%)</t>
    <phoneticPr fontId="4"/>
  </si>
  <si>
    <t>Part du riz produit localement dans la quantité totale de riz acheté par les grands magasins de détail pendant une année</t>
  </si>
  <si>
    <t>-Quantité de riz local achetée par les grands magasins de détails présélectionnés
-Quantité de riz importé achetée par les grands magasins de détails présélectionnés</t>
  </si>
  <si>
    <t>Enquête sommaire
(plusieurs grands magasins de détail)</t>
  </si>
  <si>
    <t>C'est la part de la quantité de riz local dans la quantité totale de riz acheté annuellement par plusieurs grands magasins de détail présélectionnées par le groupe de travail riz.</t>
  </si>
  <si>
    <t>Disponibilité de semences de variété à haut rendement</t>
    <phoneticPr fontId="4"/>
  </si>
  <si>
    <t>C2</t>
    <phoneticPr fontId="7"/>
  </si>
  <si>
    <t>Quantité de semence à haut rendement (tonne)</t>
    <phoneticPr fontId="4"/>
  </si>
  <si>
    <t>Quantité de semences de variétés à haut rendement répondant à la préférence des consommateurs, produites localement et importées annuellement</t>
    <phoneticPr fontId="4"/>
  </si>
  <si>
    <t>-Liste des variétés de riz (pour savoir quelle variété est considérée comme ayant un rendement élevé)
-Quantité de semences produites localement par variété
-Quantité de semences importées par variété</t>
    <phoneticPr fontId="4"/>
  </si>
  <si>
    <t>Autonomisation (Empowerment ou Capacitation)</t>
  </si>
  <si>
    <t>Accès aux finances</t>
  </si>
  <si>
    <t>E1</t>
    <phoneticPr fontId="7"/>
  </si>
  <si>
    <t>Accessibilité des petits producteurs aux services financiers (%)</t>
    <phoneticPr fontId="4"/>
  </si>
  <si>
    <t>Part (Ratio) de petits producteurs membres de groupes / associations d’agriculteurs présélectionnés ayant accès aux services financiers nécessaires (dans les zones de production de riz)</t>
    <phoneticPr fontId="4"/>
  </si>
  <si>
    <t xml:space="preserve">-Liste des services techniques et de vulgarisation nécessaires identifiés par l'équipe de la Taskforce SNDR comme de bons indicateurs
-Nombre d'agriculteurs membres de groupes / associations d'agriculteurs présélectionnés recevant des services financiers d'institutions financières (dans les zone de production de riz)
</t>
  </si>
  <si>
    <t>Min. des finances ou institutions compétentes
(zones de production rizicole)</t>
  </si>
  <si>
    <t>Les données ne devraient être collectées que dans les zones de production de riz. Ce faisant, nous pouvons mieux saisir les services financiers fournis aux riziculteurs. Les services financiers considérés sous cet indicateur doivent être identifiés par l'équipe de la Taskforce SNDR.</t>
  </si>
  <si>
    <t>Accès à la vulgarisation</t>
  </si>
  <si>
    <t>Accessibilité des petits producteurs à la formation technique et aux services de vulgarisation (%)</t>
    <phoneticPr fontId="4"/>
  </si>
  <si>
    <t>Part (Ratio) de petits producteurs membres de groupes / associations d’agriculteurs présélectionnés ayant accès à la formation et aux services techniques nécessaires (dans les zones de production de riz)</t>
  </si>
  <si>
    <t>-Liste des services techniques et de vulgarisation nécessaires identifiés par l'équipe de la Taskforce SNDR comme de bons indicateurs
-Nombre d'agriculteurs membres de groupes / associations d'agriculteurs présélectionnés ayant accès à la formation et aux services techniques nécessaires identifiés (dans les zone de production de riz)</t>
  </si>
  <si>
    <t>Les données ne devraient être collectées que dans les zones de production de riz. Ce faisant, nous pouvons mieux saisir les formations et les services techniques fournis aux riziculteurs. Les formations et les services techniques considérés sous cet indicateur doivent être identifiés par l'équipe de la Taskforce SNDR.</t>
  </si>
  <si>
    <t>Prix</t>
  </si>
  <si>
    <t>Prix du riz local et importé</t>
  </si>
  <si>
    <t>Prix de détail des marques/variétés de riz local et importé représentatives</t>
    <phoneticPr fontId="4"/>
  </si>
  <si>
    <t>Prix de détail des marques de riz locale et importée représentatives</t>
  </si>
  <si>
    <t>-Prix de détail</t>
  </si>
  <si>
    <t>Enquête sommaire</t>
  </si>
  <si>
    <t>Listes des informations requises à l'avance auprès de l'équipe de la Taskforce SNDR</t>
  </si>
  <si>
    <t>1
(R2)</t>
  </si>
  <si>
    <t>Variétés de semences produites localement ou importées à classer en résilient et non-résilient</t>
  </si>
  <si>
    <t>2
(C2)</t>
  </si>
  <si>
    <t>Variétés de semences produites localement ou importés à classer en haut rendement et non-haut rendement</t>
  </si>
  <si>
    <t>3
(C1)</t>
  </si>
  <si>
    <t>Principaux magasins de vente au détail</t>
  </si>
  <si>
    <t>4
(E1 et E2)</t>
  </si>
  <si>
    <t>Principales associations / groupes de riziculteurs</t>
  </si>
  <si>
    <t>5
(E1)</t>
  </si>
  <si>
    <t>Services financiers (Nommer les types de services appropriés pour l'enquête : prêts, subventions, reçus d'entreposage, etc.)</t>
  </si>
  <si>
    <t>6
(E2)</t>
  </si>
  <si>
    <t>Formation et services techniques (Nommer les types de services appropriés pour l'enquête : visite, campagne, fourniture d'Informations, formation, SMS, etc.)</t>
  </si>
  <si>
    <t>7
(I2, E1 et E2)</t>
  </si>
  <si>
    <t>Principales zones rizicoles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</si>
</sst>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 "/>
    <numFmt numFmtId="165" formatCode="#,##0.0_);[Red]\(#,##0.0\)"/>
    <numFmt numFmtId="167" formatCode="0.0"/>
    <numFmt numFmtId="168" formatCode="#,##0.0;[Red]\-#,##0.0"/>
    <numFmt numFmtId="169" formatCode="0.0%"/>
  </numFmts>
  <fonts count="22" x14ac:knownFonts="1">
    <font>
      <sz val="12"/>
      <color theme="1"/>
      <name val="Calibri"/>
      <family val="2"/>
      <scheme val="minor"/>
    </font>
    <font>
      <sz val="11"/>
      <color theme="1"/>
      <name val="Calibri"/>
      <family val="2"/>
      <charset val="128"/>
      <scheme val="minor"/>
    </font>
    <font>
      <sz val="11"/>
      <color theme="1"/>
      <name val="Calibri"/>
      <family val="2"/>
      <charset val="128"/>
      <scheme val="minor"/>
    </font>
    <font>
      <sz val="12"/>
      <color theme="1"/>
      <name val="Calibri"/>
      <family val="2"/>
      <scheme val="minor"/>
    </font>
    <font>
      <sz val="6"/>
      <name val="Calibri"/>
      <family val="3"/>
      <charset val="128"/>
      <scheme val="minor"/>
    </font>
    <font>
      <sz val="11"/>
      <color theme="1"/>
      <name val="Calibri"/>
      <family val="2"/>
    </font>
    <font>
      <b/>
      <sz val="11"/>
      <color theme="1"/>
      <name val="Calibri"/>
      <family val="2"/>
    </font>
    <font>
      <sz val="6"/>
      <name val="Calibri"/>
      <family val="2"/>
      <charset val="128"/>
    </font>
    <font>
      <sz val="10"/>
      <color indexed="8"/>
      <name val="Calibri"/>
      <family val="2"/>
      <charset val="128"/>
    </font>
    <font>
      <sz val="11"/>
      <name val="Calibri"/>
      <family val="2"/>
    </font>
    <font>
      <sz val="11"/>
      <color rgb="FF7030A0"/>
      <name val="Calibri"/>
      <family val="2"/>
    </font>
    <font>
      <sz val="12"/>
      <color theme="1"/>
      <name val="Calibri"/>
      <family val="2"/>
    </font>
    <font>
      <sz val="20"/>
      <color theme="1"/>
      <name val="Calibri"/>
      <family val="2"/>
    </font>
    <font>
      <sz val="18"/>
      <color rgb="FFFF0000"/>
      <name val="Calibri"/>
      <family val="2"/>
    </font>
    <font>
      <b/>
      <sz val="14"/>
      <color theme="1"/>
      <name val="Calibri"/>
      <family val="2"/>
    </font>
    <font>
      <sz val="11"/>
      <color rgb="FF0070C0"/>
      <name val="Calibri"/>
      <family val="2"/>
    </font>
    <font>
      <sz val="11"/>
      <color rgb="FFFF0000"/>
      <name val="Calibri"/>
      <family val="2"/>
    </font>
    <font>
      <b/>
      <sz val="11"/>
      <color rgb="FF0070C0"/>
      <name val="Calibri"/>
      <family val="2"/>
    </font>
    <font>
      <sz val="11"/>
      <name val="Calibri"/>
      <family val="2"/>
      <scheme val="minor"/>
    </font>
    <font>
      <b/>
      <sz val="11"/>
      <name val="Calibri"/>
      <family val="2"/>
    </font>
    <font>
      <sz val="11"/>
      <color theme="1"/>
      <name val="Calibri (Body)"/>
    </font>
    <font>
      <b/>
      <sz val="11"/>
      <color theme="1"/>
      <name val="Calibri (Body)"/>
    </font>
  </fonts>
  <fills count="13">
    <fill>
      <patternFill patternType="none"/>
    </fill>
    <fill>
      <patternFill patternType="gray125"/>
    </fill>
    <fill>
      <patternFill patternType="solid">
        <fgColor rgb="FFFFFFCC"/>
      </patternFill>
    </fill>
    <fill>
      <patternFill patternType="solid">
        <fgColor rgb="FFFFC000"/>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style="thin">
        <color indexed="64"/>
      </bottom>
      <diagonal/>
    </border>
    <border>
      <left style="thin">
        <color indexed="64"/>
      </left>
      <right/>
      <top/>
      <bottom style="thin">
        <color indexed="64"/>
      </bottom>
      <diagonal/>
    </border>
  </borders>
  <cellStyleXfs count="5">
    <xf numFmtId="0" fontId="0" fillId="0" borderId="0"/>
    <xf numFmtId="0" fontId="3" fillId="2" borderId="1" applyNumberFormat="0" applyFont="0" applyAlignment="0" applyProtection="0"/>
    <xf numFmtId="0" fontId="2" fillId="0" borderId="0">
      <alignment vertical="center"/>
    </xf>
    <xf numFmtId="0" fontId="1" fillId="0" borderId="0">
      <alignment vertical="center"/>
    </xf>
    <xf numFmtId="9" fontId="3" fillId="0" borderId="0" applyFont="0" applyFill="0" applyBorder="0" applyAlignment="0" applyProtection="0">
      <alignment vertical="center"/>
    </xf>
  </cellStyleXfs>
  <cellXfs count="176">
    <xf numFmtId="0" fontId="0" fillId="0" borderId="0" xfId="0"/>
    <xf numFmtId="0" fontId="5" fillId="0" borderId="0" xfId="2" applyFont="1" applyAlignment="1">
      <alignment vertical="center" wrapText="1"/>
    </xf>
    <xf numFmtId="0" fontId="5" fillId="0" borderId="9" xfId="2" applyFont="1" applyBorder="1" applyAlignment="1">
      <alignment vertical="center" wrapText="1"/>
    </xf>
    <xf numFmtId="0" fontId="5" fillId="0" borderId="9" xfId="2" applyFont="1" applyBorder="1" applyAlignment="1">
      <alignment horizontal="center" vertical="center" wrapText="1"/>
    </xf>
    <xf numFmtId="0" fontId="5" fillId="0" borderId="9" xfId="2" quotePrefix="1" applyFont="1" applyBorder="1" applyAlignment="1">
      <alignment vertical="center" wrapText="1"/>
    </xf>
    <xf numFmtId="0" fontId="5" fillId="0" borderId="9" xfId="2" applyFont="1" applyBorder="1" applyAlignment="1">
      <alignment horizontal="center" vertical="center"/>
    </xf>
    <xf numFmtId="0" fontId="9" fillId="4" borderId="6" xfId="2" applyFont="1" applyFill="1" applyBorder="1" applyAlignment="1">
      <alignment horizontal="center" vertical="center"/>
    </xf>
    <xf numFmtId="0" fontId="9" fillId="4" borderId="6" xfId="2" applyFont="1" applyFill="1" applyBorder="1" applyAlignment="1">
      <alignment horizontal="center" vertical="center" wrapText="1"/>
    </xf>
    <xf numFmtId="0" fontId="5" fillId="4" borderId="6" xfId="2" applyFont="1" applyFill="1" applyBorder="1" applyAlignment="1">
      <alignment horizontal="center" vertical="center"/>
    </xf>
    <xf numFmtId="0" fontId="9" fillId="5" borderId="6" xfId="2" applyFont="1" applyFill="1" applyBorder="1" applyAlignment="1">
      <alignment horizontal="center" vertical="center" wrapText="1"/>
    </xf>
    <xf numFmtId="0" fontId="9" fillId="3" borderId="6" xfId="2" applyFont="1" applyFill="1" applyBorder="1" applyAlignment="1">
      <alignment horizontal="center" vertical="center"/>
    </xf>
    <xf numFmtId="0" fontId="9" fillId="5" borderId="6" xfId="2" applyFont="1" applyFill="1" applyBorder="1" applyAlignment="1">
      <alignment vertical="center" wrapText="1"/>
    </xf>
    <xf numFmtId="0" fontId="5" fillId="5" borderId="6" xfId="2" applyFont="1" applyFill="1" applyBorder="1" applyAlignment="1">
      <alignment vertical="center" wrapText="1"/>
    </xf>
    <xf numFmtId="0" fontId="9" fillId="6" borderId="6" xfId="2" quotePrefix="1" applyFont="1" applyFill="1" applyBorder="1" applyAlignment="1">
      <alignment vertical="center" wrapText="1"/>
    </xf>
    <xf numFmtId="0" fontId="9" fillId="6" borderId="6" xfId="2" applyFont="1" applyFill="1" applyBorder="1" applyAlignment="1">
      <alignment vertical="center" wrapText="1"/>
    </xf>
    <xf numFmtId="0" fontId="5" fillId="6" borderId="6" xfId="2" applyFont="1" applyFill="1" applyBorder="1" applyAlignment="1">
      <alignment vertical="center" wrapText="1"/>
    </xf>
    <xf numFmtId="0" fontId="9" fillId="7" borderId="6" xfId="2" applyFont="1" applyFill="1" applyBorder="1" applyAlignment="1">
      <alignment horizontal="center" vertical="center" wrapText="1"/>
    </xf>
    <xf numFmtId="0" fontId="9" fillId="7" borderId="6" xfId="2" applyFont="1" applyFill="1" applyBorder="1" applyAlignment="1">
      <alignment vertical="center" wrapText="1"/>
    </xf>
    <xf numFmtId="0" fontId="9" fillId="7" borderId="6" xfId="2" quotePrefix="1" applyFont="1" applyFill="1" applyBorder="1" applyAlignment="1">
      <alignment vertical="center" wrapText="1"/>
    </xf>
    <xf numFmtId="0" fontId="5" fillId="7" borderId="6" xfId="2" applyFont="1" applyFill="1" applyBorder="1" applyAlignment="1">
      <alignment vertical="center" wrapText="1"/>
    </xf>
    <xf numFmtId="0" fontId="9" fillId="8" borderId="6" xfId="2" applyFont="1" applyFill="1" applyBorder="1" applyAlignment="1">
      <alignment horizontal="center" vertical="center" wrapText="1"/>
    </xf>
    <xf numFmtId="0" fontId="9" fillId="8" borderId="6" xfId="2" applyFont="1" applyFill="1" applyBorder="1" applyAlignment="1">
      <alignment vertical="center" wrapText="1"/>
    </xf>
    <xf numFmtId="0" fontId="5" fillId="8" borderId="6" xfId="2" quotePrefix="1" applyFont="1" applyFill="1" applyBorder="1" applyAlignment="1">
      <alignment vertical="center" wrapText="1"/>
    </xf>
    <xf numFmtId="0" fontId="5" fillId="8" borderId="6" xfId="2" applyFont="1" applyFill="1" applyBorder="1" applyAlignment="1">
      <alignment vertical="center" wrapText="1"/>
    </xf>
    <xf numFmtId="0" fontId="9" fillId="9" borderId="6" xfId="2" applyFont="1" applyFill="1" applyBorder="1" applyAlignment="1">
      <alignment horizontal="center" vertical="center"/>
    </xf>
    <xf numFmtId="0" fontId="9" fillId="8" borderId="6" xfId="2" quotePrefix="1" applyFont="1" applyFill="1" applyBorder="1" applyAlignment="1">
      <alignment vertical="center" wrapText="1"/>
    </xf>
    <xf numFmtId="0" fontId="9" fillId="10" borderId="6" xfId="2" applyFont="1" applyFill="1" applyBorder="1" applyAlignment="1">
      <alignment horizontal="center" vertical="center" wrapText="1"/>
    </xf>
    <xf numFmtId="0" fontId="9" fillId="10" borderId="6" xfId="2" applyFont="1" applyFill="1" applyBorder="1" applyAlignment="1">
      <alignment vertical="center" wrapText="1"/>
    </xf>
    <xf numFmtId="0" fontId="9" fillId="10" borderId="6" xfId="2" quotePrefix="1" applyFont="1" applyFill="1" applyBorder="1" applyAlignment="1">
      <alignment vertical="center" wrapText="1"/>
    </xf>
    <xf numFmtId="0" fontId="5" fillId="10" borderId="6" xfId="2" applyFont="1" applyFill="1" applyBorder="1" applyAlignment="1">
      <alignment vertical="center" wrapText="1"/>
    </xf>
    <xf numFmtId="0" fontId="9" fillId="11" borderId="6" xfId="2" applyFont="1" applyFill="1" applyBorder="1" applyAlignment="1">
      <alignment horizontal="center" vertical="center" wrapText="1"/>
    </xf>
    <xf numFmtId="0" fontId="9" fillId="11" borderId="6" xfId="2" applyFont="1" applyFill="1" applyBorder="1" applyAlignment="1">
      <alignment vertical="center" wrapText="1"/>
    </xf>
    <xf numFmtId="0" fontId="5" fillId="11" borderId="6" xfId="2" quotePrefix="1" applyFont="1" applyFill="1" applyBorder="1" applyAlignment="1">
      <alignment vertical="center" wrapText="1"/>
    </xf>
    <xf numFmtId="0" fontId="5" fillId="11" borderId="6" xfId="2" applyFont="1" applyFill="1" applyBorder="1" applyAlignment="1">
      <alignment vertical="center" wrapText="1"/>
    </xf>
    <xf numFmtId="0" fontId="5" fillId="0" borderId="0" xfId="2" applyFont="1" applyAlignment="1">
      <alignment horizontal="center" vertical="center" wrapText="1"/>
    </xf>
    <xf numFmtId="0" fontId="5" fillId="0" borderId="0" xfId="2" applyFont="1" applyAlignment="1">
      <alignment horizontal="center" vertical="center"/>
    </xf>
    <xf numFmtId="0" fontId="6" fillId="0" borderId="0" xfId="2" applyFont="1" applyAlignment="1">
      <alignment vertical="center" wrapText="1"/>
    </xf>
    <xf numFmtId="0" fontId="9" fillId="0" borderId="0" xfId="2" applyFont="1" applyAlignment="1">
      <alignment horizontal="right" vertical="center" wrapText="1"/>
    </xf>
    <xf numFmtId="0" fontId="5" fillId="0" borderId="0" xfId="2" applyFont="1">
      <alignment vertical="center"/>
    </xf>
    <xf numFmtId="0" fontId="9" fillId="5" borderId="6" xfId="2" applyFont="1" applyFill="1" applyBorder="1">
      <alignment vertical="center"/>
    </xf>
    <xf numFmtId="0" fontId="9" fillId="7" borderId="6" xfId="2" applyFont="1" applyFill="1" applyBorder="1">
      <alignment vertical="center"/>
    </xf>
    <xf numFmtId="0" fontId="9" fillId="0" borderId="0" xfId="2" applyFont="1">
      <alignment vertical="center"/>
    </xf>
    <xf numFmtId="0" fontId="10" fillId="0" borderId="0" xfId="2" applyFont="1">
      <alignment vertical="center"/>
    </xf>
    <xf numFmtId="0" fontId="5" fillId="0" borderId="0" xfId="0" applyFont="1" applyAlignment="1">
      <alignment vertical="center"/>
    </xf>
    <xf numFmtId="0" fontId="5" fillId="0" borderId="6" xfId="0" applyFont="1" applyBorder="1" applyAlignment="1">
      <alignment horizontal="center" vertical="center"/>
    </xf>
    <xf numFmtId="0" fontId="5" fillId="11" borderId="6" xfId="0" applyFont="1" applyFill="1" applyBorder="1" applyAlignment="1">
      <alignment horizontal="center" vertical="center"/>
    </xf>
    <xf numFmtId="0" fontId="5" fillId="0" borderId="6" xfId="0" applyFont="1" applyBorder="1" applyAlignment="1">
      <alignment vertical="center" wrapText="1"/>
    </xf>
    <xf numFmtId="0" fontId="5" fillId="0" borderId="6" xfId="0" applyFont="1" applyBorder="1" applyAlignment="1">
      <alignment vertical="center"/>
    </xf>
    <xf numFmtId="0" fontId="5" fillId="0" borderId="6" xfId="3" applyFont="1" applyBorder="1" applyAlignment="1">
      <alignment horizontal="center" vertical="center"/>
    </xf>
    <xf numFmtId="0" fontId="5" fillId="0" borderId="0" xfId="3" applyFont="1">
      <alignment vertical="center"/>
    </xf>
    <xf numFmtId="0" fontId="5" fillId="8" borderId="6" xfId="3" applyFont="1" applyFill="1" applyBorder="1">
      <alignment vertical="center"/>
    </xf>
    <xf numFmtId="0" fontId="5" fillId="8" borderId="6" xfId="0" applyFont="1" applyFill="1" applyBorder="1" applyAlignment="1">
      <alignment vertical="center"/>
    </xf>
    <xf numFmtId="164" fontId="5" fillId="8" borderId="6" xfId="0" applyNumberFormat="1" applyFont="1" applyFill="1" applyBorder="1" applyAlignment="1">
      <alignment vertical="center"/>
    </xf>
    <xf numFmtId="164" fontId="5" fillId="0" borderId="6" xfId="0" applyNumberFormat="1" applyFont="1" applyBorder="1" applyAlignment="1">
      <alignment vertical="center"/>
    </xf>
    <xf numFmtId="0" fontId="6" fillId="0" borderId="6" xfId="0" applyFont="1" applyBorder="1" applyAlignment="1">
      <alignment vertical="center" wrapText="1"/>
    </xf>
    <xf numFmtId="0" fontId="6" fillId="0" borderId="6" xfId="0" applyFont="1" applyBorder="1" applyAlignment="1">
      <alignment horizontal="center" vertical="center"/>
    </xf>
    <xf numFmtId="0" fontId="6" fillId="0" borderId="6" xfId="0" applyFont="1" applyBorder="1" applyAlignment="1">
      <alignment vertical="center"/>
    </xf>
    <xf numFmtId="0" fontId="5" fillId="10" borderId="6" xfId="0" applyFont="1" applyFill="1" applyBorder="1" applyAlignment="1">
      <alignment horizontal="center" vertical="center"/>
    </xf>
    <xf numFmtId="0" fontId="5" fillId="10" borderId="6" xfId="0" applyFont="1" applyFill="1" applyBorder="1" applyAlignment="1">
      <alignment horizontal="center" vertical="center" wrapText="1"/>
    </xf>
    <xf numFmtId="0" fontId="5" fillId="10" borderId="6" xfId="3" applyFont="1" applyFill="1" applyBorder="1">
      <alignment vertical="center"/>
    </xf>
    <xf numFmtId="0" fontId="5" fillId="10" borderId="6" xfId="3" applyFont="1" applyFill="1" applyBorder="1" applyAlignment="1">
      <alignment horizontal="center" vertical="center"/>
    </xf>
    <xf numFmtId="0" fontId="5" fillId="10" borderId="4" xfId="3" applyFont="1" applyFill="1" applyBorder="1" applyAlignment="1">
      <alignment horizontal="center" vertical="center" wrapText="1"/>
    </xf>
    <xf numFmtId="0" fontId="5" fillId="10" borderId="6" xfId="3" applyFont="1" applyFill="1" applyBorder="1" applyAlignment="1">
      <alignment horizontal="center" vertical="center" wrapText="1"/>
    </xf>
    <xf numFmtId="0" fontId="5" fillId="10" borderId="4" xfId="0" applyFont="1" applyFill="1" applyBorder="1" applyAlignment="1">
      <alignment horizontal="center" vertical="center"/>
    </xf>
    <xf numFmtId="0" fontId="5" fillId="0" borderId="6" xfId="0" applyFont="1" applyBorder="1" applyAlignment="1">
      <alignment horizontal="right" vertical="center"/>
    </xf>
    <xf numFmtId="0" fontId="5" fillId="3" borderId="9" xfId="2" applyFont="1" applyFill="1" applyBorder="1" applyAlignment="1">
      <alignment horizontal="center" vertical="center" wrapText="1"/>
    </xf>
    <xf numFmtId="164" fontId="5" fillId="0" borderId="6" xfId="3" applyNumberFormat="1" applyFont="1" applyBorder="1">
      <alignment vertical="center"/>
    </xf>
    <xf numFmtId="164" fontId="5" fillId="8" borderId="6" xfId="3" applyNumberFormat="1" applyFont="1" applyFill="1" applyBorder="1">
      <alignment vertical="center"/>
    </xf>
    <xf numFmtId="0" fontId="5" fillId="0" borderId="6"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0" xfId="0" applyFont="1" applyAlignment="1">
      <alignment vertical="center"/>
    </xf>
    <xf numFmtId="0" fontId="5" fillId="8" borderId="0" xfId="0" applyFont="1" applyFill="1" applyAlignment="1">
      <alignment vertical="center"/>
    </xf>
    <xf numFmtId="0" fontId="12" fillId="12" borderId="0" xfId="0" applyFont="1" applyFill="1" applyAlignment="1">
      <alignment vertical="center"/>
    </xf>
    <xf numFmtId="0" fontId="13" fillId="8" borderId="0" xfId="0" applyFont="1" applyFill="1" applyAlignment="1">
      <alignment vertical="center"/>
    </xf>
    <xf numFmtId="0" fontId="14" fillId="8" borderId="0" xfId="0" applyFont="1" applyFill="1" applyAlignment="1">
      <alignment vertical="center"/>
    </xf>
    <xf numFmtId="0" fontId="5" fillId="8" borderId="6" xfId="0" applyFont="1" applyFill="1" applyBorder="1" applyAlignment="1">
      <alignment horizontal="center" vertical="center" wrapText="1"/>
    </xf>
    <xf numFmtId="0" fontId="5" fillId="10" borderId="6" xfId="0" applyFont="1" applyFill="1" applyBorder="1" applyAlignment="1">
      <alignment horizontal="center" vertical="center" shrinkToFit="1"/>
    </xf>
    <xf numFmtId="0" fontId="5" fillId="0" borderId="6" xfId="0" applyFont="1" applyBorder="1" applyAlignment="1">
      <alignment horizontal="center" vertical="center" shrinkToFit="1"/>
    </xf>
    <xf numFmtId="0" fontId="15" fillId="8" borderId="6" xfId="0" applyFont="1" applyFill="1" applyBorder="1" applyAlignment="1">
      <alignment horizontal="center" vertical="center" shrinkToFit="1"/>
    </xf>
    <xf numFmtId="0" fontId="15" fillId="8" borderId="6" xfId="0" applyFont="1" applyFill="1" applyBorder="1" applyAlignment="1">
      <alignment horizontal="center" vertical="center" wrapText="1"/>
    </xf>
    <xf numFmtId="38" fontId="15" fillId="8" borderId="6" xfId="1" applyNumberFormat="1" applyFont="1" applyFill="1" applyBorder="1" applyAlignment="1">
      <alignment vertical="center"/>
    </xf>
    <xf numFmtId="0" fontId="16" fillId="0" borderId="6" xfId="0" applyFont="1" applyBorder="1" applyAlignment="1">
      <alignment horizontal="center" vertical="center"/>
    </xf>
    <xf numFmtId="0" fontId="15" fillId="0" borderId="6" xfId="0" applyFont="1" applyBorder="1" applyAlignment="1">
      <alignment horizontal="center" vertical="center"/>
    </xf>
    <xf numFmtId="0" fontId="16" fillId="8" borderId="6" xfId="0" applyFont="1" applyFill="1" applyBorder="1" applyAlignment="1">
      <alignment horizontal="center" vertical="center" shrinkToFit="1"/>
    </xf>
    <xf numFmtId="0" fontId="5" fillId="7" borderId="6" xfId="0" applyFont="1" applyFill="1" applyBorder="1" applyAlignment="1">
      <alignment horizontal="center" vertical="center" wrapText="1"/>
    </xf>
    <xf numFmtId="0" fontId="5" fillId="0" borderId="6" xfId="0" applyFont="1" applyBorder="1" applyAlignment="1">
      <alignment horizontal="left" vertical="center" wrapText="1"/>
    </xf>
    <xf numFmtId="0" fontId="5" fillId="11" borderId="4" xfId="0" applyFont="1" applyFill="1" applyBorder="1" applyAlignment="1">
      <alignment horizontal="center" vertical="center"/>
    </xf>
    <xf numFmtId="0" fontId="6" fillId="0" borderId="6" xfId="0" applyFont="1" applyBorder="1" applyAlignment="1">
      <alignment horizontal="center" vertical="center" shrinkToFit="1"/>
    </xf>
    <xf numFmtId="0" fontId="6" fillId="12" borderId="6" xfId="0" applyFont="1" applyFill="1" applyBorder="1" applyAlignment="1">
      <alignment horizontal="center" vertical="center" wrapText="1"/>
    </xf>
    <xf numFmtId="0" fontId="17" fillId="12" borderId="6" xfId="0" applyFont="1" applyFill="1" applyBorder="1" applyAlignment="1">
      <alignment horizontal="center" vertical="center" shrinkToFit="1"/>
    </xf>
    <xf numFmtId="0" fontId="17" fillId="12" borderId="6" xfId="0" applyFont="1" applyFill="1" applyBorder="1" applyAlignment="1">
      <alignment horizontal="center" vertical="center" wrapText="1"/>
    </xf>
    <xf numFmtId="0" fontId="6" fillId="0" borderId="4" xfId="0" applyFont="1" applyBorder="1" applyAlignment="1">
      <alignment vertical="center" wrapText="1"/>
    </xf>
    <xf numFmtId="0" fontId="18" fillId="7" borderId="6" xfId="0" applyFont="1" applyFill="1" applyBorder="1" applyAlignment="1">
      <alignment vertical="center" wrapText="1"/>
    </xf>
    <xf numFmtId="0" fontId="18" fillId="12" borderId="6" xfId="0" applyFont="1" applyFill="1" applyBorder="1" applyAlignment="1">
      <alignment vertical="center" wrapText="1"/>
    </xf>
    <xf numFmtId="0" fontId="19" fillId="11" borderId="3" xfId="0" applyFont="1" applyFill="1" applyBorder="1" applyAlignment="1">
      <alignment horizontal="center" vertical="center" wrapText="1"/>
    </xf>
    <xf numFmtId="0" fontId="19" fillId="0" borderId="6" xfId="0" applyFont="1" applyBorder="1" applyAlignment="1">
      <alignment vertical="center" wrapText="1"/>
    </xf>
    <xf numFmtId="0" fontId="19" fillId="0" borderId="6" xfId="0" applyFont="1" applyBorder="1" applyAlignment="1">
      <alignment horizontal="center" vertical="center"/>
    </xf>
    <xf numFmtId="0" fontId="19" fillId="8" borderId="6" xfId="0" applyFont="1" applyFill="1" applyBorder="1" applyAlignment="1">
      <alignment horizontal="center" vertical="center" shrinkToFit="1"/>
    </xf>
    <xf numFmtId="0" fontId="19" fillId="0" borderId="6" xfId="0" applyFont="1" applyBorder="1" applyAlignment="1">
      <alignment horizontal="center" vertical="center" wrapText="1"/>
    </xf>
    <xf numFmtId="0" fontId="19" fillId="0" borderId="0" xfId="0" applyFont="1" applyAlignment="1">
      <alignment vertical="center"/>
    </xf>
    <xf numFmtId="0" fontId="6" fillId="0" borderId="0" xfId="0" applyFont="1" applyAlignment="1">
      <alignment vertical="center"/>
    </xf>
    <xf numFmtId="0" fontId="5" fillId="11" borderId="6" xfId="0" applyFont="1" applyFill="1" applyBorder="1" applyAlignment="1">
      <alignment horizontal="center" vertical="center"/>
    </xf>
    <xf numFmtId="0" fontId="5" fillId="0" borderId="6" xfId="0" applyFont="1" applyBorder="1" applyAlignment="1">
      <alignment horizontal="left" vertical="center" wrapText="1"/>
    </xf>
    <xf numFmtId="0" fontId="5" fillId="11" borderId="4"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4" xfId="0" applyFont="1" applyFill="1" applyBorder="1" applyAlignment="1">
      <alignment horizontal="center" vertical="center"/>
    </xf>
    <xf numFmtId="0" fontId="5" fillId="11" borderId="2" xfId="0" applyFont="1" applyFill="1" applyBorder="1" applyAlignment="1">
      <alignment horizontal="center" vertical="center"/>
    </xf>
    <xf numFmtId="0" fontId="5" fillId="11" borderId="3" xfId="0" applyFont="1" applyFill="1" applyBorder="1" applyAlignment="1">
      <alignment horizontal="center" vertical="center"/>
    </xf>
    <xf numFmtId="0" fontId="5" fillId="0" borderId="0" xfId="3" applyFont="1" applyAlignment="1">
      <alignment horizontal="left" vertical="top" wrapText="1"/>
    </xf>
    <xf numFmtId="0" fontId="11" fillId="0" borderId="0" xfId="0" applyFont="1"/>
    <xf numFmtId="0" fontId="5" fillId="10" borderId="6" xfId="0" applyFont="1" applyFill="1" applyBorder="1" applyAlignment="1">
      <alignment horizontal="center" vertical="center"/>
    </xf>
    <xf numFmtId="0" fontId="5" fillId="10" borderId="4" xfId="3" applyFont="1" applyFill="1" applyBorder="1" applyAlignment="1">
      <alignment horizontal="center" vertical="center" wrapText="1"/>
    </xf>
    <xf numFmtId="0" fontId="5" fillId="10" borderId="3" xfId="3" applyFont="1" applyFill="1" applyBorder="1" applyAlignment="1">
      <alignment horizontal="center" vertical="center" wrapText="1"/>
    </xf>
    <xf numFmtId="0" fontId="5" fillId="10" borderId="5" xfId="3" applyFont="1" applyFill="1" applyBorder="1" applyAlignment="1">
      <alignment horizontal="center" vertical="center" wrapText="1"/>
    </xf>
    <xf numFmtId="0" fontId="5" fillId="10" borderId="7" xfId="3" applyFont="1" applyFill="1" applyBorder="1" applyAlignment="1">
      <alignment horizontal="center" vertical="center" wrapText="1"/>
    </xf>
    <xf numFmtId="0" fontId="5" fillId="0" borderId="5" xfId="0" applyFont="1" applyBorder="1" applyAlignment="1">
      <alignment horizontal="right" vertical="center"/>
    </xf>
    <xf numFmtId="0" fontId="5" fillId="0" borderId="8" xfId="0" applyFont="1" applyBorder="1" applyAlignment="1">
      <alignment horizontal="right" vertical="center"/>
    </xf>
    <xf numFmtId="0" fontId="5" fillId="0" borderId="7" xfId="0" applyFont="1" applyBorder="1" applyAlignment="1">
      <alignment horizontal="right" vertical="center"/>
    </xf>
    <xf numFmtId="0" fontId="5" fillId="10" borderId="6" xfId="3" applyFont="1" applyFill="1" applyBorder="1" applyAlignment="1">
      <alignment horizontal="center" vertical="center"/>
    </xf>
    <xf numFmtId="0" fontId="5" fillId="10" borderId="6" xfId="3" applyFont="1" applyFill="1" applyBorder="1" applyAlignment="1">
      <alignment horizontal="center" vertical="center" wrapText="1"/>
    </xf>
    <xf numFmtId="0" fontId="5" fillId="0" borderId="5" xfId="3" applyFont="1" applyBorder="1" applyAlignment="1">
      <alignment horizontal="right" vertical="center"/>
    </xf>
    <xf numFmtId="0" fontId="5" fillId="0" borderId="7" xfId="3" applyFont="1" applyBorder="1" applyAlignment="1">
      <alignment horizontal="right" vertical="center"/>
    </xf>
    <xf numFmtId="0" fontId="9" fillId="5" borderId="4" xfId="2" applyFont="1" applyFill="1" applyBorder="1" applyAlignment="1">
      <alignment horizontal="center" vertical="center"/>
    </xf>
    <xf numFmtId="0" fontId="9" fillId="5" borderId="2" xfId="2" applyFont="1" applyFill="1" applyBorder="1" applyAlignment="1">
      <alignment horizontal="center" vertical="center"/>
    </xf>
    <xf numFmtId="0" fontId="9" fillId="5" borderId="3" xfId="2" applyFont="1" applyFill="1" applyBorder="1" applyAlignment="1">
      <alignment horizontal="center" vertical="center"/>
    </xf>
    <xf numFmtId="0" fontId="9" fillId="7" borderId="4" xfId="2" applyFont="1" applyFill="1" applyBorder="1" applyAlignment="1">
      <alignment horizontal="center" vertical="center"/>
    </xf>
    <xf numFmtId="0" fontId="9" fillId="7" borderId="3" xfId="2" applyFont="1" applyFill="1" applyBorder="1" applyAlignment="1">
      <alignment horizontal="center" vertical="center"/>
    </xf>
    <xf numFmtId="0" fontId="9" fillId="8" borderId="4" xfId="2" applyFont="1" applyFill="1" applyBorder="1" applyAlignment="1">
      <alignment horizontal="center" vertical="center"/>
    </xf>
    <xf numFmtId="0" fontId="9" fillId="8" borderId="3" xfId="2" applyFont="1" applyFill="1" applyBorder="1" applyAlignment="1">
      <alignment horizontal="center" vertical="center"/>
    </xf>
    <xf numFmtId="0" fontId="9" fillId="10" borderId="4" xfId="2" applyFont="1" applyFill="1" applyBorder="1" applyAlignment="1">
      <alignment horizontal="center" vertical="center"/>
    </xf>
    <xf numFmtId="0" fontId="9" fillId="10" borderId="3" xfId="2" applyFont="1" applyFill="1" applyBorder="1" applyAlignment="1">
      <alignment horizontal="center" vertical="center"/>
    </xf>
    <xf numFmtId="0" fontId="5" fillId="11" borderId="4" xfId="2" applyFont="1" applyFill="1" applyBorder="1" applyAlignment="1">
      <alignment horizontal="center" vertical="center" wrapText="1"/>
    </xf>
    <xf numFmtId="0" fontId="5" fillId="11" borderId="3" xfId="2" applyFont="1" applyFill="1" applyBorder="1" applyAlignment="1">
      <alignment horizontal="center" vertical="center" wrapText="1"/>
    </xf>
    <xf numFmtId="38" fontId="20" fillId="8" borderId="6" xfId="1" applyNumberFormat="1" applyFont="1" applyFill="1" applyBorder="1" applyAlignment="1">
      <alignment vertical="center"/>
    </xf>
    <xf numFmtId="38" fontId="20" fillId="8" borderId="6" xfId="1" applyNumberFormat="1" applyFont="1" applyFill="1" applyBorder="1" applyAlignment="1">
      <alignment horizontal="right" vertical="center"/>
    </xf>
    <xf numFmtId="168" fontId="20" fillId="8" borderId="6" xfId="1" applyNumberFormat="1" applyFont="1" applyFill="1" applyBorder="1" applyAlignment="1">
      <alignment horizontal="right" vertical="center"/>
    </xf>
    <xf numFmtId="9" fontId="20" fillId="8" borderId="6" xfId="4" applyFont="1" applyFill="1" applyBorder="1" applyAlignment="1">
      <alignment horizontal="right" vertical="center"/>
    </xf>
    <xf numFmtId="38" fontId="21" fillId="8" borderId="6" xfId="1" applyNumberFormat="1" applyFont="1" applyFill="1" applyBorder="1" applyAlignment="1">
      <alignment vertical="center"/>
    </xf>
    <xf numFmtId="168" fontId="20" fillId="8" borderId="6" xfId="1" applyNumberFormat="1" applyFont="1" applyFill="1" applyBorder="1" applyAlignment="1">
      <alignment vertical="center"/>
    </xf>
    <xf numFmtId="165" fontId="20" fillId="8" borderId="6" xfId="1" applyNumberFormat="1" applyFont="1" applyFill="1" applyBorder="1" applyAlignment="1">
      <alignment vertical="center"/>
    </xf>
    <xf numFmtId="0" fontId="20" fillId="8" borderId="6" xfId="0" applyFont="1" applyFill="1" applyBorder="1" applyAlignment="1">
      <alignment horizontal="center" vertical="center" wrapText="1"/>
    </xf>
    <xf numFmtId="38" fontId="21" fillId="8" borderId="6" xfId="1" applyNumberFormat="1" applyFont="1" applyFill="1" applyBorder="1" applyAlignment="1">
      <alignment horizontal="right" vertical="center"/>
    </xf>
    <xf numFmtId="0" fontId="21" fillId="8" borderId="6" xfId="0" applyFont="1" applyFill="1" applyBorder="1" applyAlignment="1">
      <alignment horizontal="center" vertical="center" wrapText="1"/>
    </xf>
    <xf numFmtId="40" fontId="21" fillId="8" borderId="6" xfId="1" applyNumberFormat="1" applyFont="1" applyFill="1" applyBorder="1" applyAlignment="1">
      <alignment vertical="center"/>
    </xf>
    <xf numFmtId="40" fontId="21" fillId="8" borderId="6" xfId="1" applyNumberFormat="1" applyFont="1" applyFill="1" applyBorder="1" applyAlignment="1">
      <alignment horizontal="right" vertical="center"/>
    </xf>
    <xf numFmtId="40" fontId="21" fillId="8" borderId="6" xfId="1" applyNumberFormat="1" applyFont="1" applyFill="1" applyBorder="1" applyAlignment="1">
      <alignment horizontal="left" vertical="center" wrapText="1"/>
    </xf>
    <xf numFmtId="40" fontId="21" fillId="8" borderId="6" xfId="1" applyNumberFormat="1" applyFont="1" applyFill="1" applyBorder="1" applyAlignment="1">
      <alignment horizontal="center" vertical="center" wrapText="1"/>
    </xf>
    <xf numFmtId="38" fontId="21" fillId="8" borderId="6" xfId="1" applyNumberFormat="1" applyFont="1" applyFill="1" applyBorder="1" applyAlignment="1">
      <alignment vertical="center" wrapText="1"/>
    </xf>
    <xf numFmtId="38" fontId="21" fillId="12" borderId="6" xfId="1" applyNumberFormat="1" applyFont="1" applyFill="1" applyBorder="1" applyAlignment="1">
      <alignment vertical="center"/>
    </xf>
    <xf numFmtId="168" fontId="21" fillId="12" borderId="6" xfId="1" applyNumberFormat="1" applyFont="1" applyFill="1" applyBorder="1" applyAlignment="1">
      <alignment horizontal="right" vertical="center"/>
    </xf>
    <xf numFmtId="169" fontId="21" fillId="12" borderId="6" xfId="4" applyNumberFormat="1" applyFont="1" applyFill="1" applyBorder="1" applyAlignment="1">
      <alignment horizontal="right" vertical="center"/>
    </xf>
    <xf numFmtId="165" fontId="21" fillId="12" borderId="6" xfId="1" applyNumberFormat="1" applyFont="1" applyFill="1" applyBorder="1" applyAlignment="1">
      <alignment vertical="center"/>
    </xf>
    <xf numFmtId="9" fontId="21" fillId="12" borderId="6" xfId="4" applyFont="1" applyFill="1" applyBorder="1" applyAlignment="1">
      <alignment vertical="center"/>
    </xf>
    <xf numFmtId="9" fontId="21" fillId="12" borderId="6" xfId="4" applyFont="1" applyFill="1" applyBorder="1" applyAlignment="1">
      <alignment horizontal="right" vertical="center"/>
    </xf>
    <xf numFmtId="0" fontId="21" fillId="12" borderId="6" xfId="0" applyFont="1" applyFill="1" applyBorder="1" applyAlignment="1">
      <alignment horizontal="center" vertical="center" wrapText="1"/>
    </xf>
    <xf numFmtId="1" fontId="21" fillId="12" borderId="6" xfId="4" applyNumberFormat="1" applyFont="1" applyFill="1" applyBorder="1" applyAlignment="1">
      <alignment vertical="center"/>
    </xf>
    <xf numFmtId="167" fontId="21" fillId="12" borderId="6" xfId="4" applyNumberFormat="1" applyFont="1" applyFill="1" applyBorder="1" applyAlignment="1">
      <alignment vertical="center"/>
    </xf>
    <xf numFmtId="38" fontId="21" fillId="12" borderId="6" xfId="1" applyNumberFormat="1" applyFont="1" applyFill="1" applyBorder="1" applyAlignment="1">
      <alignment horizontal="right" vertical="center"/>
    </xf>
    <xf numFmtId="0" fontId="21" fillId="12" borderId="10" xfId="0" applyFont="1" applyFill="1" applyBorder="1" applyAlignment="1">
      <alignment vertical="center" wrapText="1"/>
    </xf>
    <xf numFmtId="0" fontId="21" fillId="12" borderId="11" xfId="0" applyFont="1" applyFill="1" applyBorder="1" applyAlignment="1">
      <alignment vertical="center" wrapText="1"/>
    </xf>
    <xf numFmtId="40" fontId="21" fillId="12" borderId="6" xfId="1" applyNumberFormat="1" applyFont="1" applyFill="1" applyBorder="1" applyAlignment="1">
      <alignment vertical="center"/>
    </xf>
    <xf numFmtId="165" fontId="21" fillId="12" borderId="6" xfId="1" applyNumberFormat="1" applyFont="1" applyFill="1" applyBorder="1" applyAlignment="1">
      <alignment horizontal="right" vertical="center"/>
    </xf>
    <xf numFmtId="0" fontId="5" fillId="12" borderId="6" xfId="0" applyFont="1" applyFill="1" applyBorder="1" applyAlignment="1">
      <alignment vertical="center" wrapText="1"/>
    </xf>
    <xf numFmtId="0" fontId="5" fillId="12" borderId="4"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2" borderId="3" xfId="0" applyFont="1" applyFill="1" applyBorder="1" applyAlignment="1">
      <alignment horizontal="center" vertical="center" wrapText="1"/>
    </xf>
    <xf numFmtId="0" fontId="18" fillId="12" borderId="6" xfId="0" applyFont="1" applyFill="1" applyBorder="1" applyAlignment="1">
      <alignment horizontal="center" vertical="center" wrapText="1"/>
    </xf>
    <xf numFmtId="0" fontId="5" fillId="12" borderId="6" xfId="0" applyFont="1" applyFill="1" applyBorder="1" applyAlignment="1">
      <alignment horizontal="left" vertical="center" wrapText="1"/>
    </xf>
    <xf numFmtId="0" fontId="5" fillId="12" borderId="6" xfId="0" applyFont="1" applyFill="1" applyBorder="1" applyAlignment="1">
      <alignment horizontal="left" vertical="center" wrapText="1"/>
    </xf>
    <xf numFmtId="0" fontId="18" fillId="12" borderId="6" xfId="0" applyFont="1" applyFill="1" applyBorder="1" applyAlignment="1">
      <alignment horizontal="left" vertical="center" wrapText="1"/>
    </xf>
    <xf numFmtId="0" fontId="19" fillId="12" borderId="3" xfId="0" applyFont="1" applyFill="1" applyBorder="1" applyAlignment="1">
      <alignment horizontal="center" vertical="center" wrapText="1"/>
    </xf>
    <xf numFmtId="0" fontId="5" fillId="12" borderId="4" xfId="0" applyFont="1" applyFill="1" applyBorder="1" applyAlignment="1">
      <alignment vertical="center" wrapText="1"/>
    </xf>
    <xf numFmtId="0" fontId="5" fillId="12" borderId="4" xfId="0" applyFont="1" applyFill="1" applyBorder="1" applyAlignment="1">
      <alignment vertical="center" wrapText="1"/>
    </xf>
    <xf numFmtId="0" fontId="5" fillId="12" borderId="2" xfId="0" applyFont="1" applyFill="1" applyBorder="1" applyAlignment="1">
      <alignment vertical="center" wrapText="1"/>
    </xf>
    <xf numFmtId="0" fontId="5" fillId="12" borderId="3" xfId="0" applyFont="1" applyFill="1" applyBorder="1" applyAlignment="1">
      <alignment vertical="center" wrapText="1"/>
    </xf>
  </cellXfs>
  <cellStyles count="5">
    <cellStyle name="Normal" xfId="0" builtinId="0"/>
    <cellStyle name="Note" xfId="1" builtinId="10"/>
    <cellStyle name="Percent" xfId="4" builtinId="5"/>
    <cellStyle name="標準 2" xfId="2" xr:uid="{00000000-0005-0000-0000-000004000000}"/>
    <cellStyle name="標準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48"/>
  <sheetViews>
    <sheetView tabSelected="1" topLeftCell="B1" zoomScale="80" zoomScaleNormal="80" zoomScaleSheetLayoutView="80" workbookViewId="0">
      <pane xSplit="3" ySplit="3" topLeftCell="E37" activePane="bottomRight" state="frozen"/>
      <selection pane="topRight" activeCell="E1" sqref="E1"/>
      <selection pane="bottomLeft" activeCell="B4" sqref="B4"/>
      <selection pane="bottomRight" activeCell="O46" sqref="O46"/>
    </sheetView>
  </sheetViews>
  <sheetFormatPr baseColWidth="10" defaultColWidth="10.6640625" defaultRowHeight="15" x14ac:dyDescent="0.2"/>
  <cols>
    <col min="1" max="1" width="1.6640625" style="43" customWidth="1"/>
    <col min="2" max="2" width="4.83203125" style="43" bestFit="1" customWidth="1"/>
    <col min="3" max="3" width="36.5" style="43" bestFit="1" customWidth="1"/>
    <col min="4" max="4" width="34" style="43" customWidth="1"/>
    <col min="5" max="5" width="8" style="43" customWidth="1"/>
    <col min="6" max="6" width="46.5" style="43" hidden="1" customWidth="1"/>
    <col min="7" max="7" width="17.1640625" style="43" hidden="1" customWidth="1"/>
    <col min="8" max="8" width="12.6640625" style="43" bestFit="1" customWidth="1"/>
    <col min="9" max="14" width="11.6640625" style="43" bestFit="1" customWidth="1"/>
    <col min="15" max="15" width="13.6640625" style="43" customWidth="1"/>
    <col min="16" max="16" width="11.5" style="43" customWidth="1"/>
    <col min="17" max="17" width="13.6640625" style="43" bestFit="1" customWidth="1"/>
    <col min="18" max="16384" width="10.6640625" style="43"/>
  </cols>
  <sheetData>
    <row r="1" spans="2:18" ht="26" x14ac:dyDescent="0.2">
      <c r="C1" s="72" t="s">
        <v>0</v>
      </c>
      <c r="D1" s="74" t="s">
        <v>1</v>
      </c>
      <c r="F1" s="73" t="s">
        <v>2</v>
      </c>
      <c r="G1" s="71"/>
      <c r="H1" s="71"/>
    </row>
    <row r="2" spans="2:18" ht="13.25" customHeight="1" x14ac:dyDescent="0.2">
      <c r="C2" s="70"/>
    </row>
    <row r="3" spans="2:18" ht="48" x14ac:dyDescent="0.2">
      <c r="B3" s="57" t="s">
        <v>3</v>
      </c>
      <c r="C3" s="58" t="s">
        <v>4</v>
      </c>
      <c r="D3" s="58" t="s">
        <v>5</v>
      </c>
      <c r="E3" s="58" t="s">
        <v>6</v>
      </c>
      <c r="F3" s="76" t="s">
        <v>7</v>
      </c>
      <c r="G3" s="58" t="s">
        <v>8</v>
      </c>
      <c r="H3" s="58" t="s">
        <v>9</v>
      </c>
      <c r="I3" s="58">
        <v>2018</v>
      </c>
      <c r="J3" s="58">
        <v>2019</v>
      </c>
      <c r="K3" s="58">
        <v>2020</v>
      </c>
      <c r="L3" s="58">
        <v>2021</v>
      </c>
      <c r="M3" s="58">
        <v>2022</v>
      </c>
      <c r="N3" s="58">
        <v>2023</v>
      </c>
      <c r="O3" s="58" t="s">
        <v>10</v>
      </c>
      <c r="P3" s="58" t="s">
        <v>11</v>
      </c>
      <c r="Q3" s="58" t="s">
        <v>13</v>
      </c>
    </row>
    <row r="4" spans="2:18" ht="16" x14ac:dyDescent="0.2">
      <c r="B4" s="101" t="s">
        <v>14</v>
      </c>
      <c r="C4" s="102" t="s">
        <v>15</v>
      </c>
      <c r="D4" s="46" t="s">
        <v>16</v>
      </c>
      <c r="E4" s="44" t="s">
        <v>17</v>
      </c>
      <c r="F4" s="78" t="s">
        <v>18</v>
      </c>
      <c r="G4" s="79" t="s">
        <v>19</v>
      </c>
      <c r="H4" s="134">
        <v>1536000</v>
      </c>
      <c r="I4" s="134">
        <v>533730</v>
      </c>
      <c r="J4" s="135">
        <v>180932</v>
      </c>
      <c r="K4" s="135">
        <v>133306</v>
      </c>
      <c r="L4" s="135">
        <v>132720</v>
      </c>
      <c r="M4" s="135">
        <v>128298</v>
      </c>
      <c r="N4" s="135">
        <v>241383</v>
      </c>
      <c r="O4" s="136">
        <f t="shared" ref="O4:O9" si="0">AVERAGE(J4:N4)</f>
        <v>163327.79999999999</v>
      </c>
      <c r="P4" s="137">
        <f>((J4-I4)/I4+(K4-J4)/J4+(L4-K4)/K4+(M4-L4)/L4+(N4-M4)/M4)/5</f>
        <v>-1.6104052046517724E-2</v>
      </c>
      <c r="Q4" s="81"/>
    </row>
    <row r="5" spans="2:18" ht="16" x14ac:dyDescent="0.2">
      <c r="B5" s="101"/>
      <c r="C5" s="102"/>
      <c r="D5" s="46" t="s">
        <v>20</v>
      </c>
      <c r="E5" s="44" t="s">
        <v>17</v>
      </c>
      <c r="F5" s="78" t="s">
        <v>18</v>
      </c>
      <c r="G5" s="79" t="s">
        <v>19</v>
      </c>
      <c r="H5" s="134">
        <v>970000</v>
      </c>
      <c r="I5" s="134">
        <v>507813</v>
      </c>
      <c r="J5" s="134">
        <v>441344</v>
      </c>
      <c r="K5" s="134">
        <v>340671</v>
      </c>
      <c r="L5" s="134">
        <v>414751</v>
      </c>
      <c r="M5" s="134">
        <v>538877</v>
      </c>
      <c r="N5" s="134">
        <v>402306</v>
      </c>
      <c r="O5" s="136">
        <f t="shared" si="0"/>
        <v>427589.8</v>
      </c>
      <c r="P5" s="137">
        <f t="shared" ref="P5:P44" si="1">((J5-I5)/I5+(K5-J5)/J5+(L5-K5)/K5+(M5-L5)/L5+(N5-M5)/M5)/5</f>
        <v>-1.914058665278472E-2</v>
      </c>
      <c r="Q5" s="44"/>
    </row>
    <row r="6" spans="2:18" ht="16" x14ac:dyDescent="0.2">
      <c r="B6" s="101"/>
      <c r="C6" s="102"/>
      <c r="D6" s="46" t="s">
        <v>21</v>
      </c>
      <c r="E6" s="44" t="s">
        <v>17</v>
      </c>
      <c r="F6" s="78" t="s">
        <v>18</v>
      </c>
      <c r="G6" s="79" t="s">
        <v>19</v>
      </c>
      <c r="H6" s="134">
        <v>2660000</v>
      </c>
      <c r="I6" s="134">
        <v>965338</v>
      </c>
      <c r="J6" s="134">
        <v>1261678</v>
      </c>
      <c r="K6" s="134">
        <v>1007203</v>
      </c>
      <c r="L6" s="134">
        <v>1111534</v>
      </c>
      <c r="M6" s="134">
        <v>1036839</v>
      </c>
      <c r="N6" s="134">
        <v>1367841</v>
      </c>
      <c r="O6" s="136">
        <f t="shared" si="0"/>
        <v>1157019</v>
      </c>
      <c r="P6" s="137">
        <f t="shared" si="1"/>
        <v>9.218226000273759E-2</v>
      </c>
      <c r="Q6" s="44"/>
    </row>
    <row r="7" spans="2:18" s="100" customFormat="1" ht="16" x14ac:dyDescent="0.2">
      <c r="B7" s="101"/>
      <c r="C7" s="102"/>
      <c r="D7" s="54" t="s">
        <v>22</v>
      </c>
      <c r="E7" s="55" t="s">
        <v>17</v>
      </c>
      <c r="F7" s="87"/>
      <c r="G7" s="69"/>
      <c r="H7" s="149">
        <f>SUM(H4:H6)</f>
        <v>5166000</v>
      </c>
      <c r="I7" s="149">
        <f t="shared" ref="I7:N7" si="2">SUM(I4:I6)</f>
        <v>2006881</v>
      </c>
      <c r="J7" s="149">
        <f t="shared" si="2"/>
        <v>1883954</v>
      </c>
      <c r="K7" s="149">
        <f t="shared" si="2"/>
        <v>1481180</v>
      </c>
      <c r="L7" s="149">
        <f t="shared" si="2"/>
        <v>1659005</v>
      </c>
      <c r="M7" s="149">
        <f t="shared" si="2"/>
        <v>1704014</v>
      </c>
      <c r="N7" s="149">
        <f t="shared" si="2"/>
        <v>2011530</v>
      </c>
      <c r="O7" s="150">
        <f t="shared" si="0"/>
        <v>1747936.6</v>
      </c>
      <c r="P7" s="151">
        <f t="shared" si="1"/>
        <v>1.0521494600785348E-2</v>
      </c>
      <c r="Q7" s="55"/>
    </row>
    <row r="8" spans="2:18" ht="16" x14ac:dyDescent="0.2">
      <c r="B8" s="101" t="s">
        <v>23</v>
      </c>
      <c r="C8" s="102" t="s">
        <v>24</v>
      </c>
      <c r="D8" s="46" t="s">
        <v>16</v>
      </c>
      <c r="E8" s="44" t="s">
        <v>25</v>
      </c>
      <c r="F8" s="78" t="s">
        <v>18</v>
      </c>
      <c r="G8" s="79" t="s">
        <v>19</v>
      </c>
      <c r="H8" s="134">
        <f>128000*2</f>
        <v>256000</v>
      </c>
      <c r="I8" s="134">
        <v>121300.45</v>
      </c>
      <c r="J8" s="135">
        <v>45233</v>
      </c>
      <c r="K8" s="135">
        <v>23618</v>
      </c>
      <c r="L8" s="134">
        <v>27235</v>
      </c>
      <c r="M8" s="134">
        <v>28528</v>
      </c>
      <c r="N8" s="134">
        <v>60426</v>
      </c>
      <c r="O8" s="136">
        <f t="shared" si="0"/>
        <v>37008</v>
      </c>
      <c r="P8" s="137">
        <f t="shared" si="1"/>
        <v>4.2758512965790273E-2</v>
      </c>
      <c r="Q8" s="81"/>
    </row>
    <row r="9" spans="2:18" ht="16" x14ac:dyDescent="0.2">
      <c r="B9" s="101"/>
      <c r="C9" s="102"/>
      <c r="D9" s="46" t="s">
        <v>20</v>
      </c>
      <c r="E9" s="44" t="s">
        <v>25</v>
      </c>
      <c r="F9" s="78" t="s">
        <v>18</v>
      </c>
      <c r="G9" s="79" t="s">
        <v>19</v>
      </c>
      <c r="H9" s="134">
        <v>485000</v>
      </c>
      <c r="I9" s="134">
        <v>400420</v>
      </c>
      <c r="J9" s="134">
        <v>339496</v>
      </c>
      <c r="K9" s="134">
        <v>308805</v>
      </c>
      <c r="L9" s="134">
        <v>318009</v>
      </c>
      <c r="M9" s="134">
        <v>337567</v>
      </c>
      <c r="N9" s="134">
        <v>351380</v>
      </c>
      <c r="O9" s="136">
        <f t="shared" si="0"/>
        <v>331051.40000000002</v>
      </c>
      <c r="P9" s="137">
        <f t="shared" si="1"/>
        <v>-2.2065198271598328E-2</v>
      </c>
      <c r="Q9" s="44"/>
    </row>
    <row r="10" spans="2:18" ht="16" x14ac:dyDescent="0.2">
      <c r="B10" s="101"/>
      <c r="C10" s="102"/>
      <c r="D10" s="46" t="s">
        <v>21</v>
      </c>
      <c r="E10" s="44" t="s">
        <v>25</v>
      </c>
      <c r="F10" s="78" t="s">
        <v>18</v>
      </c>
      <c r="G10" s="79" t="s">
        <v>19</v>
      </c>
      <c r="H10" s="134">
        <v>560000</v>
      </c>
      <c r="I10" s="134">
        <v>283923</v>
      </c>
      <c r="J10" s="134">
        <v>386416</v>
      </c>
      <c r="K10" s="134">
        <v>302877</v>
      </c>
      <c r="L10" s="134">
        <v>327949</v>
      </c>
      <c r="M10" s="134">
        <v>298785</v>
      </c>
      <c r="N10" s="134">
        <v>341917</v>
      </c>
      <c r="O10" s="136" t="s">
        <v>26</v>
      </c>
      <c r="P10" s="137">
        <f t="shared" si="1"/>
        <v>5.6601686081930627E-2</v>
      </c>
      <c r="Q10" s="80"/>
      <c r="R10" s="80"/>
    </row>
    <row r="11" spans="2:18" s="100" customFormat="1" ht="16" x14ac:dyDescent="0.2">
      <c r="B11" s="101"/>
      <c r="C11" s="102"/>
      <c r="D11" s="54" t="s">
        <v>27</v>
      </c>
      <c r="E11" s="55" t="s">
        <v>25</v>
      </c>
      <c r="F11" s="87"/>
      <c r="G11" s="69"/>
      <c r="H11" s="149">
        <f>SUM(H8:H10)</f>
        <v>1301000</v>
      </c>
      <c r="I11" s="149">
        <f t="shared" ref="I11:N11" si="3">SUM(I8:I10)</f>
        <v>805643.45</v>
      </c>
      <c r="J11" s="149">
        <f t="shared" si="3"/>
        <v>771145</v>
      </c>
      <c r="K11" s="149">
        <f t="shared" si="3"/>
        <v>635300</v>
      </c>
      <c r="L11" s="149">
        <f t="shared" si="3"/>
        <v>673193</v>
      </c>
      <c r="M11" s="149">
        <f t="shared" si="3"/>
        <v>664880</v>
      </c>
      <c r="N11" s="149">
        <f t="shared" si="3"/>
        <v>753723</v>
      </c>
      <c r="O11" s="150">
        <f t="shared" ref="O11:O17" si="4">AVERAGE(J11:N11)</f>
        <v>699648.2</v>
      </c>
      <c r="P11" s="151">
        <f t="shared" si="1"/>
        <v>-7.6122566861112854E-3</v>
      </c>
      <c r="Q11" s="55"/>
    </row>
    <row r="12" spans="2:18" ht="16" x14ac:dyDescent="0.2">
      <c r="B12" s="101" t="s">
        <v>28</v>
      </c>
      <c r="C12" s="102" t="s">
        <v>29</v>
      </c>
      <c r="D12" s="46" t="s">
        <v>16</v>
      </c>
      <c r="E12" s="44" t="s">
        <v>30</v>
      </c>
      <c r="F12" s="77"/>
      <c r="G12" s="79" t="s">
        <v>19</v>
      </c>
      <c r="H12" s="139">
        <f t="shared" ref="H12:I15" si="5">H4/H8</f>
        <v>6</v>
      </c>
      <c r="I12" s="140">
        <f t="shared" si="5"/>
        <v>4.4000661168198469</v>
      </c>
      <c r="J12" s="140">
        <f t="shared" ref="J12:N12" si="6">J4/J8</f>
        <v>4</v>
      </c>
      <c r="K12" s="140">
        <f t="shared" si="6"/>
        <v>5.6442543822508258</v>
      </c>
      <c r="L12" s="140">
        <f t="shared" si="6"/>
        <v>4.8731411786304388</v>
      </c>
      <c r="M12" s="140">
        <f t="shared" si="6"/>
        <v>4.4972658440830058</v>
      </c>
      <c r="N12" s="140">
        <f t="shared" si="6"/>
        <v>3.9946877172078246</v>
      </c>
      <c r="O12" s="136">
        <f t="shared" si="4"/>
        <v>4.6018698244344183</v>
      </c>
      <c r="P12" s="137">
        <f t="shared" si="1"/>
        <v>-1.0724540760625539E-3</v>
      </c>
      <c r="Q12" s="44"/>
    </row>
    <row r="13" spans="2:18" ht="16" x14ac:dyDescent="0.2">
      <c r="B13" s="101"/>
      <c r="C13" s="102"/>
      <c r="D13" s="46" t="s">
        <v>20</v>
      </c>
      <c r="E13" s="44" t="s">
        <v>30</v>
      </c>
      <c r="F13" s="77"/>
      <c r="G13" s="79" t="s">
        <v>19</v>
      </c>
      <c r="H13" s="139">
        <f t="shared" si="5"/>
        <v>2</v>
      </c>
      <c r="I13" s="140">
        <f t="shared" si="5"/>
        <v>1.2682008890664802</v>
      </c>
      <c r="J13" s="140">
        <f t="shared" ref="J13:N14" si="7">J5/J9</f>
        <v>1.2999976435657563</v>
      </c>
      <c r="K13" s="140">
        <f t="shared" si="7"/>
        <v>1.1031913343372031</v>
      </c>
      <c r="L13" s="140">
        <f t="shared" si="7"/>
        <v>1.3042115160262759</v>
      </c>
      <c r="M13" s="140">
        <f t="shared" si="7"/>
        <v>1.5963556864266946</v>
      </c>
      <c r="N13" s="140">
        <f t="shared" si="7"/>
        <v>1.144931413284763</v>
      </c>
      <c r="O13" s="136">
        <f t="shared" si="4"/>
        <v>1.2897375187281388</v>
      </c>
      <c r="P13" s="137">
        <f t="shared" si="1"/>
        <v>-5.7682038606051702E-4</v>
      </c>
      <c r="Q13" s="44"/>
    </row>
    <row r="14" spans="2:18" ht="16" x14ac:dyDescent="0.2">
      <c r="B14" s="101"/>
      <c r="C14" s="102"/>
      <c r="D14" s="46" t="s">
        <v>21</v>
      </c>
      <c r="E14" s="44" t="s">
        <v>30</v>
      </c>
      <c r="F14" s="77"/>
      <c r="G14" s="79" t="s">
        <v>19</v>
      </c>
      <c r="H14" s="139">
        <f t="shared" si="5"/>
        <v>4.75</v>
      </c>
      <c r="I14" s="140">
        <f t="shared" si="5"/>
        <v>3.3999992955836618</v>
      </c>
      <c r="J14" s="140">
        <f t="shared" si="7"/>
        <v>3.2650770154444952</v>
      </c>
      <c r="K14" s="140">
        <f t="shared" si="7"/>
        <v>3.3254522462913987</v>
      </c>
      <c r="L14" s="140">
        <f t="shared" si="7"/>
        <v>3.3893501733501243</v>
      </c>
      <c r="M14" s="140">
        <f t="shared" si="7"/>
        <v>3.4701842461970984</v>
      </c>
      <c r="N14" s="140">
        <f t="shared" si="7"/>
        <v>4.0005059707472865</v>
      </c>
      <c r="O14" s="136">
        <f t="shared" si="4"/>
        <v>3.4901139304060806</v>
      </c>
      <c r="P14" s="137">
        <f t="shared" si="1"/>
        <v>3.4938954593802432E-2</v>
      </c>
      <c r="Q14" s="44"/>
    </row>
    <row r="15" spans="2:18" s="100" customFormat="1" ht="16" x14ac:dyDescent="0.2">
      <c r="B15" s="101"/>
      <c r="C15" s="102"/>
      <c r="D15" s="54" t="s">
        <v>31</v>
      </c>
      <c r="E15" s="55" t="s">
        <v>30</v>
      </c>
      <c r="F15" s="87"/>
      <c r="G15" s="69"/>
      <c r="H15" s="152">
        <f t="shared" si="5"/>
        <v>3.9707916986933127</v>
      </c>
      <c r="I15" s="152">
        <f t="shared" si="5"/>
        <v>2.4910287547177354</v>
      </c>
      <c r="J15" s="152">
        <f t="shared" ref="J15:N15" si="8">J7/J11</f>
        <v>2.4430606435884301</v>
      </c>
      <c r="K15" s="152">
        <f t="shared" si="8"/>
        <v>2.331465449393987</v>
      </c>
      <c r="L15" s="152">
        <f t="shared" si="8"/>
        <v>2.4643824282189506</v>
      </c>
      <c r="M15" s="152">
        <f t="shared" si="8"/>
        <v>2.5628895439778607</v>
      </c>
      <c r="N15" s="152">
        <f t="shared" si="8"/>
        <v>2.6687921159364913</v>
      </c>
      <c r="O15" s="150">
        <f t="shared" si="4"/>
        <v>2.4941180362231443</v>
      </c>
      <c r="P15" s="151">
        <f>((J15-I15)/I15+(K15-J15)/J15+(L15-K15)/K15+(M15-L15)/L15+(N15-M15)/M15)/5</f>
        <v>1.4673831621299167E-2</v>
      </c>
      <c r="Q15" s="55"/>
    </row>
    <row r="16" spans="2:18" ht="16" x14ac:dyDescent="0.2">
      <c r="B16" s="101" t="s">
        <v>32</v>
      </c>
      <c r="C16" s="102" t="s">
        <v>33</v>
      </c>
      <c r="D16" s="47" t="s">
        <v>34</v>
      </c>
      <c r="E16" s="44" t="s">
        <v>17</v>
      </c>
      <c r="F16" s="78" t="s">
        <v>18</v>
      </c>
      <c r="G16" s="79" t="s">
        <v>19</v>
      </c>
      <c r="H16" s="134">
        <v>3357000</v>
      </c>
      <c r="I16" s="134">
        <v>1304468</v>
      </c>
      <c r="J16" s="134">
        <v>1317000</v>
      </c>
      <c r="K16" s="134">
        <v>1237000</v>
      </c>
      <c r="L16" s="134">
        <v>972000</v>
      </c>
      <c r="M16" s="134">
        <v>1107284</v>
      </c>
      <c r="N16" s="134">
        <f>+N7*0.65</f>
        <v>1307494.5</v>
      </c>
      <c r="O16" s="136">
        <f t="shared" si="4"/>
        <v>1188155.7</v>
      </c>
      <c r="P16" s="137">
        <f t="shared" si="1"/>
        <v>1.0925640973895622E-2</v>
      </c>
      <c r="Q16" s="44"/>
    </row>
    <row r="17" spans="2:17" ht="16" x14ac:dyDescent="0.2">
      <c r="B17" s="101"/>
      <c r="C17" s="102"/>
      <c r="D17" s="47" t="s">
        <v>35</v>
      </c>
      <c r="E17" s="44" t="s">
        <v>17</v>
      </c>
      <c r="F17" s="78" t="s">
        <v>18</v>
      </c>
      <c r="G17" s="79" t="s">
        <v>19</v>
      </c>
      <c r="H17" s="134">
        <v>3026371</v>
      </c>
      <c r="I17" s="134">
        <v>1830385</v>
      </c>
      <c r="J17" s="134">
        <v>1994000</v>
      </c>
      <c r="K17" s="134">
        <v>2021000</v>
      </c>
      <c r="L17" s="134">
        <v>2023000</v>
      </c>
      <c r="M17" s="134">
        <v>2024348</v>
      </c>
      <c r="N17" s="134">
        <v>2360348</v>
      </c>
      <c r="O17" s="136">
        <f t="shared" si="4"/>
        <v>2084539.2</v>
      </c>
      <c r="P17" s="137">
        <f t="shared" si="1"/>
        <v>5.4112846673456151E-2</v>
      </c>
      <c r="Q17" s="81"/>
    </row>
    <row r="18" spans="2:17" ht="16" x14ac:dyDescent="0.2">
      <c r="B18" s="101"/>
      <c r="C18" s="102"/>
      <c r="D18" s="47" t="s">
        <v>36</v>
      </c>
      <c r="E18" s="44" t="s">
        <v>17</v>
      </c>
      <c r="F18" s="78" t="s">
        <v>18</v>
      </c>
      <c r="G18" s="79" t="s">
        <v>19</v>
      </c>
      <c r="H18" s="134"/>
      <c r="I18" s="134"/>
      <c r="J18" s="134"/>
      <c r="K18" s="134"/>
      <c r="L18" s="134"/>
      <c r="M18" s="134"/>
      <c r="N18" s="134"/>
      <c r="O18" s="135"/>
      <c r="P18" s="137"/>
      <c r="Q18" s="44"/>
    </row>
    <row r="19" spans="2:17" x14ac:dyDescent="0.2">
      <c r="B19" s="101"/>
      <c r="C19" s="102"/>
      <c r="D19" s="56" t="s">
        <v>37</v>
      </c>
      <c r="E19" s="55" t="s">
        <v>38</v>
      </c>
      <c r="F19" s="77"/>
      <c r="G19" s="68"/>
      <c r="H19" s="153">
        <f>+H16/H17</f>
        <v>1.1092493286513783</v>
      </c>
      <c r="I19" s="153">
        <f>I16/I17</f>
        <v>0.71267410954525956</v>
      </c>
      <c r="J19" s="153">
        <f t="shared" ref="J19:N19" si="9">J16/J17</f>
        <v>0.66048144433299905</v>
      </c>
      <c r="K19" s="153">
        <f t="shared" si="9"/>
        <v>0.61207323107372591</v>
      </c>
      <c r="L19" s="153">
        <f t="shared" si="9"/>
        <v>0.48047454275827978</v>
      </c>
      <c r="M19" s="153">
        <f t="shared" si="9"/>
        <v>0.54698302860970549</v>
      </c>
      <c r="N19" s="153">
        <f t="shared" si="9"/>
        <v>0.55394141033440836</v>
      </c>
      <c r="O19" s="154">
        <f t="shared" ref="O19:O42" si="10">AVERAGE(J19:N19)</f>
        <v>0.57079073142182368</v>
      </c>
      <c r="P19" s="154">
        <f t="shared" si="1"/>
        <v>-4.207764173261018E-2</v>
      </c>
      <c r="Q19" s="81"/>
    </row>
    <row r="20" spans="2:17" ht="32" x14ac:dyDescent="0.2">
      <c r="B20" s="45" t="s">
        <v>39</v>
      </c>
      <c r="C20" s="85" t="s">
        <v>40</v>
      </c>
      <c r="D20" s="56" t="s">
        <v>41</v>
      </c>
      <c r="E20" s="69" t="s">
        <v>42</v>
      </c>
      <c r="F20" s="78" t="s">
        <v>18</v>
      </c>
      <c r="G20" s="68"/>
      <c r="H20" s="155"/>
      <c r="I20" s="156" t="s">
        <v>43</v>
      </c>
      <c r="J20" s="156" t="s">
        <v>43</v>
      </c>
      <c r="K20" s="156" t="s">
        <v>43</v>
      </c>
      <c r="L20" s="156" t="s">
        <v>43</v>
      </c>
      <c r="M20" s="157">
        <v>0.5</v>
      </c>
      <c r="N20" s="153" t="s">
        <v>43</v>
      </c>
      <c r="O20" s="150">
        <f t="shared" si="10"/>
        <v>0.5</v>
      </c>
      <c r="P20" s="154"/>
      <c r="Q20" s="81"/>
    </row>
    <row r="21" spans="2:17" ht="64.5" customHeight="1" x14ac:dyDescent="0.2">
      <c r="B21" s="45" t="s">
        <v>44</v>
      </c>
      <c r="C21" s="163" t="s">
        <v>45</v>
      </c>
      <c r="D21" s="54" t="s">
        <v>46</v>
      </c>
      <c r="E21" s="55" t="s">
        <v>25</v>
      </c>
      <c r="F21" s="89" t="s">
        <v>18</v>
      </c>
      <c r="G21" s="88" t="s">
        <v>19</v>
      </c>
      <c r="H21" s="149">
        <v>128000</v>
      </c>
      <c r="I21" s="149">
        <v>121300</v>
      </c>
      <c r="J21" s="149">
        <f>+J8</f>
        <v>45233</v>
      </c>
      <c r="K21" s="149">
        <f t="shared" ref="K21:L21" si="11">+K8</f>
        <v>23618</v>
      </c>
      <c r="L21" s="149">
        <f t="shared" si="11"/>
        <v>27235</v>
      </c>
      <c r="M21" s="149">
        <v>28528</v>
      </c>
      <c r="N21" s="149">
        <v>30213</v>
      </c>
      <c r="O21" s="158">
        <f t="shared" si="10"/>
        <v>30965.4</v>
      </c>
      <c r="P21" s="154">
        <f t="shared" si="1"/>
        <v>-0.16905416604882345</v>
      </c>
      <c r="Q21" s="44"/>
    </row>
    <row r="22" spans="2:17" ht="16" x14ac:dyDescent="0.2">
      <c r="B22" s="103" t="s">
        <v>47</v>
      </c>
      <c r="C22" s="164" t="s">
        <v>48</v>
      </c>
      <c r="D22" s="46" t="s">
        <v>49</v>
      </c>
      <c r="E22" s="55" t="s">
        <v>17</v>
      </c>
      <c r="F22" s="78" t="s">
        <v>18</v>
      </c>
      <c r="G22" s="84" t="s">
        <v>19</v>
      </c>
      <c r="H22" s="134">
        <v>6000</v>
      </c>
      <c r="I22" s="134">
        <v>298.10000000000002</v>
      </c>
      <c r="J22" s="134">
        <v>242.5</v>
      </c>
      <c r="K22" s="134">
        <v>190</v>
      </c>
      <c r="L22" s="134">
        <v>232.5</v>
      </c>
      <c r="M22" s="134">
        <v>44.5</v>
      </c>
      <c r="N22" s="134">
        <v>123</v>
      </c>
      <c r="O22" s="135">
        <f t="shared" si="10"/>
        <v>166.5</v>
      </c>
      <c r="P22" s="137">
        <f t="shared" si="1"/>
        <v>0.15522351320588598</v>
      </c>
      <c r="Q22" s="44"/>
    </row>
    <row r="23" spans="2:17" ht="16" x14ac:dyDescent="0.2">
      <c r="B23" s="104"/>
      <c r="C23" s="165"/>
      <c r="D23" s="46" t="s">
        <v>50</v>
      </c>
      <c r="E23" s="55" t="s">
        <v>17</v>
      </c>
      <c r="F23" s="78" t="s">
        <v>18</v>
      </c>
      <c r="G23" s="84" t="s">
        <v>19</v>
      </c>
      <c r="H23" s="134">
        <v>1000</v>
      </c>
      <c r="I23" s="134">
        <v>29.8</v>
      </c>
      <c r="J23" s="134">
        <v>24.25</v>
      </c>
      <c r="K23" s="134">
        <v>0</v>
      </c>
      <c r="L23" s="134">
        <v>0</v>
      </c>
      <c r="M23" s="134">
        <v>0</v>
      </c>
      <c r="N23" s="134"/>
      <c r="O23" s="135">
        <f t="shared" si="10"/>
        <v>6.0625</v>
      </c>
      <c r="P23" s="137" t="e">
        <f t="shared" si="1"/>
        <v>#DIV/0!</v>
      </c>
      <c r="Q23" s="44"/>
    </row>
    <row r="24" spans="2:17" ht="16" x14ac:dyDescent="0.2">
      <c r="B24" s="104"/>
      <c r="C24" s="165"/>
      <c r="D24" s="46" t="s">
        <v>51</v>
      </c>
      <c r="E24" s="55" t="s">
        <v>17</v>
      </c>
      <c r="F24" s="78" t="s">
        <v>18</v>
      </c>
      <c r="G24" s="84" t="s">
        <v>19</v>
      </c>
      <c r="H24" s="134">
        <v>3000</v>
      </c>
      <c r="I24" s="134">
        <v>149</v>
      </c>
      <c r="J24" s="134">
        <v>121.25</v>
      </c>
      <c r="K24" s="134">
        <v>95</v>
      </c>
      <c r="L24" s="134">
        <v>116.25</v>
      </c>
      <c r="M24" s="134">
        <v>22.25</v>
      </c>
      <c r="N24" s="134">
        <v>61</v>
      </c>
      <c r="O24" s="135">
        <f t="shared" si="10"/>
        <v>83.15</v>
      </c>
      <c r="P24" s="137">
        <f t="shared" si="1"/>
        <v>0.15078372751949337</v>
      </c>
      <c r="Q24" s="44"/>
    </row>
    <row r="25" spans="2:17" ht="16" x14ac:dyDescent="0.2">
      <c r="B25" s="104"/>
      <c r="C25" s="165"/>
      <c r="D25" s="46" t="s">
        <v>52</v>
      </c>
      <c r="E25" s="55" t="s">
        <v>17</v>
      </c>
      <c r="F25" s="78" t="s">
        <v>18</v>
      </c>
      <c r="G25" s="84" t="s">
        <v>19</v>
      </c>
      <c r="H25" s="134">
        <v>2000</v>
      </c>
      <c r="I25" s="134">
        <v>120</v>
      </c>
      <c r="J25" s="134">
        <v>97</v>
      </c>
      <c r="K25" s="134">
        <v>95</v>
      </c>
      <c r="L25" s="134">
        <v>117</v>
      </c>
      <c r="M25" s="134">
        <v>22.5</v>
      </c>
      <c r="N25" s="134">
        <v>67</v>
      </c>
      <c r="O25" s="135">
        <f t="shared" si="10"/>
        <v>79.7</v>
      </c>
      <c r="P25" s="137">
        <f t="shared" si="1"/>
        <v>0.2378758388172387</v>
      </c>
      <c r="Q25" s="44"/>
    </row>
    <row r="26" spans="2:17" ht="32" x14ac:dyDescent="0.2">
      <c r="B26" s="105"/>
      <c r="C26" s="166"/>
      <c r="D26" s="54" t="s">
        <v>53</v>
      </c>
      <c r="E26" s="55" t="s">
        <v>17</v>
      </c>
      <c r="F26" s="87" t="s">
        <v>18</v>
      </c>
      <c r="G26" s="88"/>
      <c r="H26" s="149">
        <f t="shared" ref="H26" si="12">SUM(H22:H25)</f>
        <v>12000</v>
      </c>
      <c r="I26" s="149">
        <f t="shared" ref="I26:L26" si="13">SUM(I22:I25)</f>
        <v>596.90000000000009</v>
      </c>
      <c r="J26" s="149">
        <f t="shared" si="13"/>
        <v>485</v>
      </c>
      <c r="K26" s="149">
        <f>SUM(K22:K25)</f>
        <v>380</v>
      </c>
      <c r="L26" s="149">
        <f t="shared" si="13"/>
        <v>465.75</v>
      </c>
      <c r="M26" s="149">
        <f>SUM(M22:M25)</f>
        <v>89.25</v>
      </c>
      <c r="N26" s="149">
        <v>279</v>
      </c>
      <c r="O26" s="158">
        <f t="shared" si="10"/>
        <v>339.8</v>
      </c>
      <c r="P26" s="154">
        <f t="shared" si="1"/>
        <v>0.22787425817173296</v>
      </c>
      <c r="Q26" s="44"/>
    </row>
    <row r="27" spans="2:17" ht="30" customHeight="1" x14ac:dyDescent="0.2">
      <c r="B27" s="45" t="s">
        <v>54</v>
      </c>
      <c r="C27" s="167" t="s">
        <v>55</v>
      </c>
      <c r="D27" s="92" t="s">
        <v>56</v>
      </c>
      <c r="E27" s="44" t="s">
        <v>57</v>
      </c>
      <c r="F27" s="78" t="s">
        <v>18</v>
      </c>
      <c r="G27" s="90" t="s">
        <v>19</v>
      </c>
      <c r="H27" s="155"/>
      <c r="I27" s="149">
        <f>+I17*25%</f>
        <v>457596.25</v>
      </c>
      <c r="J27" s="149">
        <f t="shared" ref="J27:M27" si="14">+J17*25%</f>
        <v>498500</v>
      </c>
      <c r="K27" s="149">
        <f t="shared" si="14"/>
        <v>505250</v>
      </c>
      <c r="L27" s="149">
        <f t="shared" si="14"/>
        <v>505750</v>
      </c>
      <c r="M27" s="149">
        <f t="shared" si="14"/>
        <v>506087</v>
      </c>
      <c r="N27" s="149">
        <v>610817</v>
      </c>
      <c r="O27" s="158">
        <f t="shared" si="10"/>
        <v>525280.80000000005</v>
      </c>
      <c r="P27" s="154">
        <f t="shared" si="1"/>
        <v>6.2305114010890228E-2</v>
      </c>
      <c r="Q27" s="82"/>
    </row>
    <row r="28" spans="2:17" ht="32" x14ac:dyDescent="0.2">
      <c r="B28" s="45" t="s">
        <v>58</v>
      </c>
      <c r="C28" s="168" t="s">
        <v>59</v>
      </c>
      <c r="D28" s="54" t="s">
        <v>60</v>
      </c>
      <c r="E28" s="44" t="s">
        <v>38</v>
      </c>
      <c r="F28" s="78" t="s">
        <v>18</v>
      </c>
      <c r="G28" s="90" t="s">
        <v>19</v>
      </c>
      <c r="H28" s="155"/>
      <c r="I28" s="159">
        <v>15.86</v>
      </c>
      <c r="J28" s="159">
        <v>15.86</v>
      </c>
      <c r="K28" s="160">
        <v>15.86</v>
      </c>
      <c r="L28" s="160">
        <v>15.86</v>
      </c>
      <c r="M28" s="160">
        <v>16.04</v>
      </c>
      <c r="N28" s="160">
        <v>28.69</v>
      </c>
      <c r="O28" s="158">
        <f t="shared" si="10"/>
        <v>18.462</v>
      </c>
      <c r="P28" s="154">
        <f t="shared" si="1"/>
        <v>0.16000053460296298</v>
      </c>
      <c r="Q28" s="82"/>
    </row>
    <row r="29" spans="2:17" ht="16" x14ac:dyDescent="0.2">
      <c r="B29" s="101" t="s">
        <v>61</v>
      </c>
      <c r="C29" s="169" t="s">
        <v>62</v>
      </c>
      <c r="D29" s="46" t="s">
        <v>63</v>
      </c>
      <c r="E29" s="44" t="s">
        <v>64</v>
      </c>
      <c r="F29" s="78" t="s">
        <v>18</v>
      </c>
      <c r="G29" s="79" t="s">
        <v>19</v>
      </c>
      <c r="H29" s="141">
        <v>500</v>
      </c>
      <c r="I29" s="134">
        <v>0</v>
      </c>
      <c r="J29" s="134">
        <v>0</v>
      </c>
      <c r="K29" s="134">
        <v>50</v>
      </c>
      <c r="L29" s="134"/>
      <c r="M29" s="134">
        <v>45</v>
      </c>
      <c r="N29" s="134"/>
      <c r="O29" s="135">
        <f t="shared" si="10"/>
        <v>31.666666666666668</v>
      </c>
      <c r="P29" s="137" t="e">
        <f t="shared" si="1"/>
        <v>#DIV/0!</v>
      </c>
      <c r="Q29" s="81"/>
    </row>
    <row r="30" spans="2:17" ht="16" x14ac:dyDescent="0.2">
      <c r="B30" s="101"/>
      <c r="C30" s="169"/>
      <c r="D30" s="46" t="s">
        <v>65</v>
      </c>
      <c r="E30" s="44" t="s">
        <v>64</v>
      </c>
      <c r="F30" s="78" t="s">
        <v>18</v>
      </c>
      <c r="G30" s="79" t="s">
        <v>19</v>
      </c>
      <c r="H30" s="141">
        <v>2000</v>
      </c>
      <c r="I30" s="134">
        <v>15</v>
      </c>
      <c r="J30" s="134">
        <v>0</v>
      </c>
      <c r="K30" s="134">
        <v>60</v>
      </c>
      <c r="L30" s="134">
        <f>10+126</f>
        <v>136</v>
      </c>
      <c r="M30" s="134">
        <v>60</v>
      </c>
      <c r="N30" s="134"/>
      <c r="O30" s="135">
        <f t="shared" si="10"/>
        <v>64</v>
      </c>
      <c r="P30" s="137" t="e">
        <f t="shared" si="1"/>
        <v>#DIV/0!</v>
      </c>
      <c r="Q30" s="44"/>
    </row>
    <row r="31" spans="2:17" ht="16" x14ac:dyDescent="0.2">
      <c r="B31" s="101"/>
      <c r="C31" s="169"/>
      <c r="D31" s="46" t="s">
        <v>66</v>
      </c>
      <c r="E31" s="44" t="s">
        <v>64</v>
      </c>
      <c r="F31" s="78" t="s">
        <v>18</v>
      </c>
      <c r="G31" s="79" t="s">
        <v>19</v>
      </c>
      <c r="H31" s="141">
        <v>1200</v>
      </c>
      <c r="I31" s="134">
        <v>5</v>
      </c>
      <c r="J31" s="134">
        <v>0</v>
      </c>
      <c r="K31" s="134">
        <v>79</v>
      </c>
      <c r="L31" s="134"/>
      <c r="M31" s="134">
        <v>13</v>
      </c>
      <c r="N31" s="134"/>
      <c r="O31" s="135">
        <f t="shared" si="10"/>
        <v>30.666666666666668</v>
      </c>
      <c r="P31" s="137" t="e">
        <f t="shared" si="1"/>
        <v>#DIV/0!</v>
      </c>
      <c r="Q31" s="44"/>
    </row>
    <row r="32" spans="2:17" ht="16" x14ac:dyDescent="0.2">
      <c r="B32" s="101"/>
      <c r="C32" s="169"/>
      <c r="D32" s="46" t="s">
        <v>67</v>
      </c>
      <c r="E32" s="44" t="s">
        <v>64</v>
      </c>
      <c r="F32" s="78" t="s">
        <v>18</v>
      </c>
      <c r="G32" s="79" t="s">
        <v>19</v>
      </c>
      <c r="H32" s="141">
        <v>1500</v>
      </c>
      <c r="I32" s="134">
        <v>7</v>
      </c>
      <c r="J32" s="134">
        <v>0</v>
      </c>
      <c r="K32" s="134">
        <v>64</v>
      </c>
      <c r="L32" s="134">
        <f>24+93</f>
        <v>117</v>
      </c>
      <c r="M32" s="134">
        <v>61</v>
      </c>
      <c r="N32" s="134"/>
      <c r="O32" s="135">
        <f t="shared" si="10"/>
        <v>60.5</v>
      </c>
      <c r="P32" s="137" t="e">
        <f t="shared" si="1"/>
        <v>#DIV/0!</v>
      </c>
      <c r="Q32" s="44"/>
    </row>
    <row r="33" spans="2:17" ht="32" x14ac:dyDescent="0.2">
      <c r="B33" s="101"/>
      <c r="C33" s="169"/>
      <c r="D33" s="54" t="s">
        <v>68</v>
      </c>
      <c r="E33" s="55" t="s">
        <v>69</v>
      </c>
      <c r="F33" s="77"/>
      <c r="G33" s="68"/>
      <c r="H33" s="155"/>
      <c r="I33" s="149">
        <f t="shared" ref="I33:N33" si="15">SUM(I29:I32)</f>
        <v>27</v>
      </c>
      <c r="J33" s="149">
        <f t="shared" si="15"/>
        <v>0</v>
      </c>
      <c r="K33" s="149">
        <f t="shared" si="15"/>
        <v>253</v>
      </c>
      <c r="L33" s="149">
        <f t="shared" si="15"/>
        <v>253</v>
      </c>
      <c r="M33" s="149">
        <f t="shared" si="15"/>
        <v>179</v>
      </c>
      <c r="N33" s="149">
        <f t="shared" si="15"/>
        <v>0</v>
      </c>
      <c r="O33" s="158">
        <f t="shared" si="10"/>
        <v>137</v>
      </c>
      <c r="P33" s="154" t="e">
        <f t="shared" si="1"/>
        <v>#DIV/0!</v>
      </c>
      <c r="Q33" s="44"/>
    </row>
    <row r="34" spans="2:17" ht="16" x14ac:dyDescent="0.2">
      <c r="B34" s="45" t="s">
        <v>70</v>
      </c>
      <c r="C34" s="170" t="s">
        <v>71</v>
      </c>
      <c r="D34" s="93" t="s">
        <v>72</v>
      </c>
      <c r="E34" s="55" t="s">
        <v>38</v>
      </c>
      <c r="F34" s="77"/>
      <c r="G34" s="68"/>
      <c r="H34" s="155"/>
      <c r="I34" s="149"/>
      <c r="J34" s="149"/>
      <c r="K34" s="149"/>
      <c r="L34" s="149"/>
      <c r="M34" s="149"/>
      <c r="N34" s="149">
        <v>7</v>
      </c>
      <c r="O34" s="158">
        <f t="shared" si="10"/>
        <v>7</v>
      </c>
      <c r="P34" s="154" t="e">
        <f t="shared" si="1"/>
        <v>#DIV/0!</v>
      </c>
      <c r="Q34" s="44"/>
    </row>
    <row r="35" spans="2:17" ht="47.25" customHeight="1" x14ac:dyDescent="0.2">
      <c r="B35" s="45" t="s">
        <v>73</v>
      </c>
      <c r="C35" s="163" t="s">
        <v>74</v>
      </c>
      <c r="D35" s="54" t="s">
        <v>75</v>
      </c>
      <c r="E35" s="55" t="s">
        <v>38</v>
      </c>
      <c r="F35" s="83" t="s">
        <v>76</v>
      </c>
      <c r="G35" s="68" t="s">
        <v>19</v>
      </c>
      <c r="H35" s="155">
        <v>5</v>
      </c>
      <c r="I35" s="149">
        <v>14</v>
      </c>
      <c r="J35" s="149">
        <v>16</v>
      </c>
      <c r="K35" s="149">
        <v>12</v>
      </c>
      <c r="L35" s="149">
        <v>10</v>
      </c>
      <c r="M35" s="149">
        <v>12.2</v>
      </c>
      <c r="N35" s="149">
        <v>12</v>
      </c>
      <c r="O35" s="158">
        <f t="shared" si="10"/>
        <v>12.440000000000001</v>
      </c>
      <c r="P35" s="154">
        <f t="shared" si="1"/>
        <v>-1.4040593286494934E-2</v>
      </c>
      <c r="Q35" s="44"/>
    </row>
    <row r="36" spans="2:17" ht="16" x14ac:dyDescent="0.2">
      <c r="B36" s="103" t="s">
        <v>77</v>
      </c>
      <c r="C36" s="164" t="s">
        <v>78</v>
      </c>
      <c r="D36" s="46" t="s">
        <v>49</v>
      </c>
      <c r="E36" s="55" t="s">
        <v>17</v>
      </c>
      <c r="F36" s="78" t="s">
        <v>18</v>
      </c>
      <c r="G36" s="75"/>
      <c r="H36" s="134">
        <v>6000</v>
      </c>
      <c r="I36" s="134">
        <v>298.10000000000002</v>
      </c>
      <c r="J36" s="134">
        <v>242.5</v>
      </c>
      <c r="K36" s="134">
        <v>190</v>
      </c>
      <c r="L36" s="134">
        <v>232.5</v>
      </c>
      <c r="M36" s="134">
        <v>44.5</v>
      </c>
      <c r="N36" s="134">
        <v>123</v>
      </c>
      <c r="O36" s="135">
        <f t="shared" si="10"/>
        <v>166.5</v>
      </c>
      <c r="P36" s="137">
        <f t="shared" si="1"/>
        <v>0.15522351320588598</v>
      </c>
      <c r="Q36" s="44"/>
    </row>
    <row r="37" spans="2:17" ht="16" x14ac:dyDescent="0.2">
      <c r="B37" s="104"/>
      <c r="C37" s="165"/>
      <c r="D37" s="46" t="s">
        <v>50</v>
      </c>
      <c r="E37" s="55" t="s">
        <v>17</v>
      </c>
      <c r="F37" s="78" t="s">
        <v>18</v>
      </c>
      <c r="G37" s="75"/>
      <c r="H37" s="134">
        <v>1000</v>
      </c>
      <c r="I37" s="134">
        <v>29.8</v>
      </c>
      <c r="J37" s="134">
        <v>24.25</v>
      </c>
      <c r="K37" s="134">
        <v>0</v>
      </c>
      <c r="L37" s="134">
        <v>0</v>
      </c>
      <c r="M37" s="134">
        <v>0</v>
      </c>
      <c r="N37" s="134">
        <v>0</v>
      </c>
      <c r="O37" s="135">
        <f t="shared" si="10"/>
        <v>4.8499999999999996</v>
      </c>
      <c r="P37" s="137" t="e">
        <f t="shared" si="1"/>
        <v>#DIV/0!</v>
      </c>
      <c r="Q37" s="44"/>
    </row>
    <row r="38" spans="2:17" ht="16" x14ac:dyDescent="0.2">
      <c r="B38" s="104"/>
      <c r="C38" s="165"/>
      <c r="D38" s="46" t="s">
        <v>51</v>
      </c>
      <c r="E38" s="55" t="s">
        <v>17</v>
      </c>
      <c r="F38" s="78" t="s">
        <v>18</v>
      </c>
      <c r="G38" s="75"/>
      <c r="H38" s="134">
        <v>3000</v>
      </c>
      <c r="I38" s="134">
        <v>149</v>
      </c>
      <c r="J38" s="134">
        <v>121.25</v>
      </c>
      <c r="K38" s="134">
        <v>95</v>
      </c>
      <c r="L38" s="134">
        <v>116.25</v>
      </c>
      <c r="M38" s="134">
        <v>22.25</v>
      </c>
      <c r="N38" s="134">
        <v>61</v>
      </c>
      <c r="O38" s="135">
        <f t="shared" si="10"/>
        <v>83.15</v>
      </c>
      <c r="P38" s="137">
        <f t="shared" si="1"/>
        <v>0.15078372751949337</v>
      </c>
      <c r="Q38" s="44"/>
    </row>
    <row r="39" spans="2:17" ht="16" x14ac:dyDescent="0.2">
      <c r="B39" s="104"/>
      <c r="C39" s="165"/>
      <c r="D39" s="46" t="s">
        <v>52</v>
      </c>
      <c r="E39" s="55" t="s">
        <v>17</v>
      </c>
      <c r="F39" s="78" t="s">
        <v>18</v>
      </c>
      <c r="G39" s="75"/>
      <c r="H39" s="134">
        <v>2000</v>
      </c>
      <c r="I39" s="134">
        <v>120</v>
      </c>
      <c r="J39" s="134">
        <v>97</v>
      </c>
      <c r="K39" s="134">
        <v>95</v>
      </c>
      <c r="L39" s="134">
        <v>117</v>
      </c>
      <c r="M39" s="134">
        <v>22.5</v>
      </c>
      <c r="N39" s="134">
        <v>67</v>
      </c>
      <c r="O39" s="135">
        <f t="shared" si="10"/>
        <v>79.7</v>
      </c>
      <c r="P39" s="137">
        <f t="shared" si="1"/>
        <v>0.2378758388172387</v>
      </c>
      <c r="Q39" s="44"/>
    </row>
    <row r="40" spans="2:17" ht="32" x14ac:dyDescent="0.2">
      <c r="B40" s="105"/>
      <c r="C40" s="166"/>
      <c r="D40" s="54" t="s">
        <v>79</v>
      </c>
      <c r="E40" s="55" t="s">
        <v>17</v>
      </c>
      <c r="F40" s="77"/>
      <c r="G40" s="68"/>
      <c r="H40" s="149">
        <f t="shared" ref="H40:L40" si="16">SUM(H36:H39)</f>
        <v>12000</v>
      </c>
      <c r="I40" s="149">
        <f t="shared" si="16"/>
        <v>596.90000000000009</v>
      </c>
      <c r="J40" s="149">
        <f t="shared" si="16"/>
        <v>485</v>
      </c>
      <c r="K40" s="149">
        <f t="shared" si="16"/>
        <v>380</v>
      </c>
      <c r="L40" s="149">
        <f t="shared" si="16"/>
        <v>465.75</v>
      </c>
      <c r="M40" s="149">
        <f t="shared" ref="M40" si="17">SUM(M36:M39)</f>
        <v>89.25</v>
      </c>
      <c r="N40" s="149">
        <v>279</v>
      </c>
      <c r="O40" s="158">
        <f t="shared" si="10"/>
        <v>339.8</v>
      </c>
      <c r="P40" s="154">
        <f t="shared" si="1"/>
        <v>0.22787425817173296</v>
      </c>
      <c r="Q40" s="44"/>
    </row>
    <row r="41" spans="2:17" s="99" customFormat="1" ht="32" x14ac:dyDescent="0.2">
      <c r="B41" s="94" t="s">
        <v>80</v>
      </c>
      <c r="C41" s="171" t="s">
        <v>81</v>
      </c>
      <c r="D41" s="95" t="s">
        <v>82</v>
      </c>
      <c r="E41" s="96" t="s">
        <v>83</v>
      </c>
      <c r="F41" s="97" t="s">
        <v>18</v>
      </c>
      <c r="G41" s="98" t="s">
        <v>19</v>
      </c>
      <c r="H41" s="161">
        <v>0.25</v>
      </c>
      <c r="I41" s="161">
        <v>0.16</v>
      </c>
      <c r="J41" s="161">
        <v>0.19</v>
      </c>
      <c r="K41" s="161">
        <v>0.14000000000000001</v>
      </c>
      <c r="L41" s="161">
        <v>0.21</v>
      </c>
      <c r="M41" s="161">
        <v>0.15</v>
      </c>
      <c r="N41" s="149">
        <v>0.18</v>
      </c>
      <c r="O41" s="158">
        <f t="shared" si="10"/>
        <v>0.17400000000000002</v>
      </c>
      <c r="P41" s="154">
        <f t="shared" si="1"/>
        <v>6.7725563909774411E-2</v>
      </c>
      <c r="Q41" s="96"/>
    </row>
    <row r="42" spans="2:17" ht="32" x14ac:dyDescent="0.2">
      <c r="B42" s="45" t="s">
        <v>84</v>
      </c>
      <c r="C42" s="163" t="s">
        <v>85</v>
      </c>
      <c r="D42" s="54" t="s">
        <v>86</v>
      </c>
      <c r="E42" s="55" t="s">
        <v>38</v>
      </c>
      <c r="F42" s="83" t="s">
        <v>76</v>
      </c>
      <c r="G42" s="68" t="s">
        <v>19</v>
      </c>
      <c r="H42" s="155"/>
      <c r="I42" s="152" t="s">
        <v>43</v>
      </c>
      <c r="J42" s="152">
        <v>0.15</v>
      </c>
      <c r="K42" s="152">
        <v>0.17</v>
      </c>
      <c r="L42" s="152">
        <v>0.17</v>
      </c>
      <c r="M42" s="152">
        <v>0.23</v>
      </c>
      <c r="N42" s="152">
        <v>0.23</v>
      </c>
      <c r="O42" s="150">
        <f t="shared" si="10"/>
        <v>0.19</v>
      </c>
      <c r="P42" s="154" t="e">
        <f t="shared" si="1"/>
        <v>#VALUE!</v>
      </c>
      <c r="Q42" s="44"/>
    </row>
    <row r="43" spans="2:17" ht="48" x14ac:dyDescent="0.2">
      <c r="B43" s="45" t="s">
        <v>87</v>
      </c>
      <c r="C43" s="163" t="s">
        <v>88</v>
      </c>
      <c r="D43" s="54" t="s">
        <v>89</v>
      </c>
      <c r="E43" s="55" t="s">
        <v>38</v>
      </c>
      <c r="F43" s="83" t="s">
        <v>76</v>
      </c>
      <c r="G43" s="68" t="s">
        <v>19</v>
      </c>
      <c r="H43" s="155"/>
      <c r="I43" s="152" t="s">
        <v>43</v>
      </c>
      <c r="J43" s="152">
        <v>9</v>
      </c>
      <c r="K43" s="152">
        <v>4</v>
      </c>
      <c r="L43" s="152">
        <v>7</v>
      </c>
      <c r="M43" s="152">
        <v>7.96</v>
      </c>
      <c r="N43" s="162" t="s">
        <v>43</v>
      </c>
      <c r="O43" s="150">
        <f t="shared" ref="O43:O44" si="18">AVERAGE(J43:N43)</f>
        <v>6.99</v>
      </c>
      <c r="P43" s="154" t="e">
        <f>((J43-I43)/I43+(K43-J43)/J43+(L43-K43)/K43+(M43-L43)/L43+(N43-M43)/M43)/5</f>
        <v>#VALUE!</v>
      </c>
      <c r="Q43" s="44"/>
    </row>
    <row r="44" spans="2:17" ht="32" x14ac:dyDescent="0.2">
      <c r="B44" s="86" t="s">
        <v>90</v>
      </c>
      <c r="C44" s="172" t="s">
        <v>91</v>
      </c>
      <c r="D44" s="91" t="s">
        <v>91</v>
      </c>
      <c r="E44" s="55" t="s">
        <v>92</v>
      </c>
      <c r="F44" s="83" t="s">
        <v>76</v>
      </c>
      <c r="G44" s="68" t="s">
        <v>19</v>
      </c>
      <c r="H44" s="155"/>
      <c r="I44" s="152" t="s">
        <v>43</v>
      </c>
      <c r="J44" s="152">
        <v>0</v>
      </c>
      <c r="K44" s="152">
        <v>0</v>
      </c>
      <c r="L44" s="152">
        <v>0</v>
      </c>
      <c r="M44" s="152" t="s">
        <v>93</v>
      </c>
      <c r="N44" s="152" t="s">
        <v>43</v>
      </c>
      <c r="O44" s="150">
        <f t="shared" si="18"/>
        <v>0</v>
      </c>
      <c r="P44" s="154" t="e">
        <f t="shared" si="1"/>
        <v>#VALUE!</v>
      </c>
      <c r="Q44" s="44"/>
    </row>
    <row r="45" spans="2:17" ht="80" customHeight="1" x14ac:dyDescent="0.2">
      <c r="B45" s="106" t="s">
        <v>94</v>
      </c>
      <c r="C45" s="173" t="s">
        <v>95</v>
      </c>
      <c r="D45" s="46" t="s">
        <v>96</v>
      </c>
      <c r="E45" s="68" t="s">
        <v>97</v>
      </c>
      <c r="F45" s="78" t="s">
        <v>18</v>
      </c>
      <c r="G45" s="75"/>
      <c r="H45" s="143">
        <v>700</v>
      </c>
      <c r="I45" s="138">
        <v>375</v>
      </c>
      <c r="J45" s="138">
        <v>372</v>
      </c>
      <c r="K45" s="138">
        <v>388</v>
      </c>
      <c r="L45" s="138">
        <v>390</v>
      </c>
      <c r="M45" s="138">
        <v>445</v>
      </c>
      <c r="N45" s="148" t="s">
        <v>98</v>
      </c>
      <c r="O45" s="142">
        <f>AVERAGE(J45:N45)</f>
        <v>398.75</v>
      </c>
      <c r="P45" s="148"/>
      <c r="Q45" s="44"/>
    </row>
    <row r="46" spans="2:17" ht="79.5" customHeight="1" x14ac:dyDescent="0.2">
      <c r="B46" s="107"/>
      <c r="C46" s="174"/>
      <c r="D46" s="54" t="s">
        <v>96</v>
      </c>
      <c r="E46" s="69" t="s">
        <v>99</v>
      </c>
      <c r="F46" s="78" t="s">
        <v>18</v>
      </c>
      <c r="G46" s="75"/>
      <c r="H46" s="143"/>
      <c r="I46" s="145">
        <v>0.64</v>
      </c>
      <c r="J46" s="142"/>
      <c r="K46" s="142"/>
      <c r="L46" s="142"/>
      <c r="M46" s="142"/>
      <c r="N46" s="148" t="s">
        <v>100</v>
      </c>
      <c r="O46" s="142" t="e">
        <f>AVERAGE(J46:N46)</f>
        <v>#DIV/0!</v>
      </c>
      <c r="P46" s="148"/>
      <c r="Q46" s="44"/>
    </row>
    <row r="47" spans="2:17" ht="78.5" customHeight="1" x14ac:dyDescent="0.2">
      <c r="B47" s="107"/>
      <c r="C47" s="174"/>
      <c r="D47" s="46" t="s">
        <v>101</v>
      </c>
      <c r="E47" s="68" t="s">
        <v>97</v>
      </c>
      <c r="F47" s="78" t="s">
        <v>18</v>
      </c>
      <c r="G47" s="75"/>
      <c r="H47" s="143"/>
      <c r="I47" s="138">
        <v>480</v>
      </c>
      <c r="J47" s="138"/>
      <c r="K47" s="138"/>
      <c r="L47" s="148" t="s">
        <v>102</v>
      </c>
      <c r="M47" s="148" t="s">
        <v>103</v>
      </c>
      <c r="N47" s="148" t="s">
        <v>104</v>
      </c>
      <c r="O47" s="142" t="e">
        <f>AVERAGE(J47:N47)</f>
        <v>#DIV/0!</v>
      </c>
      <c r="P47" s="148"/>
      <c r="Q47" s="44"/>
    </row>
    <row r="48" spans="2:17" ht="77" customHeight="1" x14ac:dyDescent="0.2">
      <c r="B48" s="108"/>
      <c r="C48" s="175"/>
      <c r="D48" s="54" t="s">
        <v>101</v>
      </c>
      <c r="E48" s="69" t="s">
        <v>99</v>
      </c>
      <c r="F48" s="78" t="s">
        <v>18</v>
      </c>
      <c r="G48" s="75"/>
      <c r="H48" s="143"/>
      <c r="I48" s="144">
        <v>0.8</v>
      </c>
      <c r="J48" s="138"/>
      <c r="K48" s="138"/>
      <c r="L48" s="138"/>
      <c r="M48" s="138"/>
      <c r="N48" s="146" t="s">
        <v>105</v>
      </c>
      <c r="O48" s="142" t="e">
        <f>AVERAGE(J48:N48)</f>
        <v>#DIV/0!</v>
      </c>
      <c r="P48" s="147"/>
      <c r="Q48" s="44"/>
    </row>
  </sheetData>
  <mergeCells count="16">
    <mergeCell ref="B45:B48"/>
    <mergeCell ref="C45:C48"/>
    <mergeCell ref="C36:C40"/>
    <mergeCell ref="B36:B40"/>
    <mergeCell ref="B29:B33"/>
    <mergeCell ref="C29:C33"/>
    <mergeCell ref="B16:B19"/>
    <mergeCell ref="C16:C19"/>
    <mergeCell ref="C22:C26"/>
    <mergeCell ref="B22:B26"/>
    <mergeCell ref="B4:B7"/>
    <mergeCell ref="C4:C7"/>
    <mergeCell ref="B8:B11"/>
    <mergeCell ref="C8:C11"/>
    <mergeCell ref="B12:B15"/>
    <mergeCell ref="C12:C15"/>
  </mergeCells>
  <phoneticPr fontId="4"/>
  <dataValidations count="1">
    <dataValidation type="list" allowBlank="1" showInputMessage="1" showErrorMessage="1" sqref="F4:F48" xr:uid="{00000000-0002-0000-0000-000000000000}">
      <formula1>$F$50:$F$51</formula1>
    </dataValidation>
  </dataValidations>
  <pageMargins left="0.25" right="0.25" top="0.75" bottom="0.75" header="0.3" footer="0.3"/>
  <pageSetup paperSize="9" scale="2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C17"/>
  <sheetViews>
    <sheetView zoomScale="80" zoomScaleNormal="80" workbookViewId="0">
      <selection activeCell="H10" sqref="H10"/>
    </sheetView>
  </sheetViews>
  <sheetFormatPr baseColWidth="10" defaultColWidth="8.1640625" defaultRowHeight="15" x14ac:dyDescent="0.2"/>
  <cols>
    <col min="1" max="1" width="1.6640625" style="49" customWidth="1"/>
    <col min="2" max="2" width="7" style="49" customWidth="1"/>
    <col min="3" max="3" width="45.6640625" style="49" customWidth="1"/>
    <col min="4" max="16384" width="8.1640625" style="49"/>
  </cols>
  <sheetData>
    <row r="3" spans="2:3" x14ac:dyDescent="0.2">
      <c r="B3" s="59"/>
      <c r="C3" s="60" t="s">
        <v>106</v>
      </c>
    </row>
    <row r="4" spans="2:3" x14ac:dyDescent="0.2">
      <c r="B4" s="48">
        <v>1</v>
      </c>
      <c r="C4" s="50" t="s">
        <v>107</v>
      </c>
    </row>
    <row r="5" spans="2:3" x14ac:dyDescent="0.2">
      <c r="B5" s="48">
        <v>2</v>
      </c>
      <c r="C5" s="50" t="s">
        <v>108</v>
      </c>
    </row>
    <row r="6" spans="2:3" x14ac:dyDescent="0.2">
      <c r="B6" s="48">
        <v>3</v>
      </c>
      <c r="C6" s="50" t="s">
        <v>109</v>
      </c>
    </row>
    <row r="7" spans="2:3" x14ac:dyDescent="0.2">
      <c r="B7" s="48">
        <v>4</v>
      </c>
      <c r="C7" s="50" t="s">
        <v>110</v>
      </c>
    </row>
    <row r="8" spans="2:3" x14ac:dyDescent="0.2">
      <c r="B8" s="48">
        <v>5</v>
      </c>
      <c r="C8" s="50" t="s">
        <v>111</v>
      </c>
    </row>
    <row r="9" spans="2:3" x14ac:dyDescent="0.2">
      <c r="B9" s="48">
        <v>6</v>
      </c>
      <c r="C9" s="50" t="s">
        <v>112</v>
      </c>
    </row>
    <row r="11" spans="2:3" x14ac:dyDescent="0.2">
      <c r="C11" s="109" t="s">
        <v>113</v>
      </c>
    </row>
    <row r="12" spans="2:3" x14ac:dyDescent="0.2">
      <c r="C12" s="109"/>
    </row>
    <row r="13" spans="2:3" x14ac:dyDescent="0.2">
      <c r="C13" s="109"/>
    </row>
    <row r="14" spans="2:3" x14ac:dyDescent="0.2">
      <c r="C14" s="109"/>
    </row>
    <row r="15" spans="2:3" x14ac:dyDescent="0.2">
      <c r="C15" s="109"/>
    </row>
    <row r="16" spans="2:3" x14ac:dyDescent="0.2">
      <c r="C16" s="110"/>
    </row>
    <row r="17" spans="3:3" x14ac:dyDescent="0.2">
      <c r="C17" s="110"/>
    </row>
  </sheetData>
  <mergeCells count="1">
    <mergeCell ref="C11:C17"/>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U16"/>
  <sheetViews>
    <sheetView zoomScale="80" zoomScaleNormal="80" workbookViewId="0"/>
  </sheetViews>
  <sheetFormatPr baseColWidth="10" defaultColWidth="8.6640625" defaultRowHeight="15" x14ac:dyDescent="0.2"/>
  <cols>
    <col min="1" max="1" width="1.6640625" style="43" customWidth="1"/>
    <col min="2" max="2" width="3.6640625" style="43" customWidth="1"/>
    <col min="3" max="3" width="19.6640625" style="43" customWidth="1"/>
    <col min="4" max="47" width="12.6640625" style="43" customWidth="1"/>
    <col min="48" max="16384" width="8.6640625" style="43"/>
  </cols>
  <sheetData>
    <row r="2" spans="2:47" x14ac:dyDescent="0.2">
      <c r="B2" s="111"/>
      <c r="C2" s="112" t="s">
        <v>114</v>
      </c>
      <c r="D2" s="114" t="s">
        <v>115</v>
      </c>
      <c r="E2" s="115"/>
      <c r="F2" s="111">
        <v>2018</v>
      </c>
      <c r="G2" s="111"/>
      <c r="H2" s="111"/>
      <c r="I2" s="111">
        <v>2019</v>
      </c>
      <c r="J2" s="111"/>
      <c r="K2" s="111"/>
      <c r="L2" s="111">
        <v>2020</v>
      </c>
      <c r="M2" s="111"/>
      <c r="N2" s="111"/>
      <c r="O2" s="111">
        <v>2021</v>
      </c>
      <c r="P2" s="111"/>
      <c r="Q2" s="111"/>
      <c r="R2" s="111">
        <v>2022</v>
      </c>
      <c r="S2" s="111"/>
      <c r="T2" s="111"/>
      <c r="U2" s="111">
        <v>2023</v>
      </c>
      <c r="V2" s="111"/>
      <c r="W2" s="111"/>
      <c r="X2" s="111">
        <v>2024</v>
      </c>
      <c r="Y2" s="111"/>
      <c r="Z2" s="111"/>
      <c r="AA2" s="111">
        <v>2025</v>
      </c>
      <c r="AB2" s="111"/>
      <c r="AC2" s="111"/>
      <c r="AD2" s="111">
        <v>2026</v>
      </c>
      <c r="AE2" s="111"/>
      <c r="AF2" s="111"/>
      <c r="AG2" s="111">
        <v>2027</v>
      </c>
      <c r="AH2" s="111"/>
      <c r="AI2" s="111"/>
      <c r="AJ2" s="111">
        <v>2028</v>
      </c>
      <c r="AK2" s="111"/>
      <c r="AL2" s="111"/>
      <c r="AM2" s="111">
        <v>2029</v>
      </c>
      <c r="AN2" s="111"/>
      <c r="AO2" s="111"/>
      <c r="AP2" s="111">
        <v>2030</v>
      </c>
      <c r="AQ2" s="111"/>
      <c r="AR2" s="111"/>
      <c r="AS2" s="111" t="s">
        <v>12</v>
      </c>
      <c r="AT2" s="111"/>
      <c r="AU2" s="111"/>
    </row>
    <row r="3" spans="2:47" ht="32" x14ac:dyDescent="0.2">
      <c r="B3" s="111"/>
      <c r="C3" s="113"/>
      <c r="D3" s="60" t="s">
        <v>116</v>
      </c>
      <c r="E3" s="62" t="s">
        <v>117</v>
      </c>
      <c r="F3" s="61" t="s">
        <v>118</v>
      </c>
      <c r="G3" s="61" t="s">
        <v>119</v>
      </c>
      <c r="H3" s="63" t="s">
        <v>120</v>
      </c>
      <c r="I3" s="61" t="s">
        <v>118</v>
      </c>
      <c r="J3" s="61" t="s">
        <v>119</v>
      </c>
      <c r="K3" s="63" t="s">
        <v>120</v>
      </c>
      <c r="L3" s="61" t="s">
        <v>118</v>
      </c>
      <c r="M3" s="61" t="s">
        <v>119</v>
      </c>
      <c r="N3" s="63" t="s">
        <v>120</v>
      </c>
      <c r="O3" s="61" t="s">
        <v>118</v>
      </c>
      <c r="P3" s="61" t="s">
        <v>119</v>
      </c>
      <c r="Q3" s="63" t="s">
        <v>120</v>
      </c>
      <c r="R3" s="61" t="s">
        <v>118</v>
      </c>
      <c r="S3" s="61" t="s">
        <v>119</v>
      </c>
      <c r="T3" s="63" t="s">
        <v>120</v>
      </c>
      <c r="U3" s="61" t="s">
        <v>118</v>
      </c>
      <c r="V3" s="61" t="s">
        <v>119</v>
      </c>
      <c r="W3" s="63" t="s">
        <v>120</v>
      </c>
      <c r="X3" s="61" t="s">
        <v>118</v>
      </c>
      <c r="Y3" s="61" t="s">
        <v>119</v>
      </c>
      <c r="Z3" s="63" t="s">
        <v>120</v>
      </c>
      <c r="AA3" s="61" t="s">
        <v>118</v>
      </c>
      <c r="AB3" s="61" t="s">
        <v>119</v>
      </c>
      <c r="AC3" s="63" t="s">
        <v>120</v>
      </c>
      <c r="AD3" s="61" t="s">
        <v>118</v>
      </c>
      <c r="AE3" s="61" t="s">
        <v>119</v>
      </c>
      <c r="AF3" s="63" t="s">
        <v>120</v>
      </c>
      <c r="AG3" s="61" t="s">
        <v>118</v>
      </c>
      <c r="AH3" s="61" t="s">
        <v>119</v>
      </c>
      <c r="AI3" s="63" t="s">
        <v>120</v>
      </c>
      <c r="AJ3" s="61" t="s">
        <v>118</v>
      </c>
      <c r="AK3" s="61" t="s">
        <v>119</v>
      </c>
      <c r="AL3" s="63" t="s">
        <v>120</v>
      </c>
      <c r="AM3" s="61" t="s">
        <v>118</v>
      </c>
      <c r="AN3" s="61" t="s">
        <v>119</v>
      </c>
      <c r="AO3" s="63" t="s">
        <v>120</v>
      </c>
      <c r="AP3" s="61" t="s">
        <v>118</v>
      </c>
      <c r="AQ3" s="61" t="s">
        <v>119</v>
      </c>
      <c r="AR3" s="63" t="s">
        <v>120</v>
      </c>
      <c r="AS3" s="61" t="s">
        <v>118</v>
      </c>
      <c r="AT3" s="61" t="s">
        <v>119</v>
      </c>
      <c r="AU3" s="63" t="s">
        <v>120</v>
      </c>
    </row>
    <row r="4" spans="2:47" x14ac:dyDescent="0.2">
      <c r="B4" s="44">
        <v>1</v>
      </c>
      <c r="C4" s="51"/>
      <c r="D4" s="51"/>
      <c r="E4" s="51"/>
      <c r="F4" s="52"/>
      <c r="G4" s="52"/>
      <c r="H4" s="53">
        <f>SUM(F4:G4)</f>
        <v>0</v>
      </c>
      <c r="I4" s="52"/>
      <c r="J4" s="52"/>
      <c r="K4" s="53">
        <f>SUM(I4:J4)</f>
        <v>0</v>
      </c>
      <c r="L4" s="52"/>
      <c r="M4" s="52"/>
      <c r="N4" s="53">
        <f>SUM(L4:M4)</f>
        <v>0</v>
      </c>
      <c r="O4" s="52"/>
      <c r="P4" s="52"/>
      <c r="Q4" s="53">
        <f>SUM(O4:P4)</f>
        <v>0</v>
      </c>
      <c r="R4" s="52"/>
      <c r="S4" s="52"/>
      <c r="T4" s="53">
        <f>SUM(R4:S4)</f>
        <v>0</v>
      </c>
      <c r="U4" s="52"/>
      <c r="V4" s="52"/>
      <c r="W4" s="53">
        <f>SUM(U4:V4)</f>
        <v>0</v>
      </c>
      <c r="X4" s="53"/>
      <c r="Y4" s="53"/>
      <c r="Z4" s="53">
        <f>SUM(X4:Y4)</f>
        <v>0</v>
      </c>
      <c r="AA4" s="53"/>
      <c r="AB4" s="53"/>
      <c r="AC4" s="53">
        <f>SUM(AA4:AB4)</f>
        <v>0</v>
      </c>
      <c r="AD4" s="53"/>
      <c r="AE4" s="53"/>
      <c r="AF4" s="53">
        <f>SUM(AD4:AE4)</f>
        <v>0</v>
      </c>
      <c r="AG4" s="53"/>
      <c r="AH4" s="53"/>
      <c r="AI4" s="53">
        <f>SUM(AG4:AH4)</f>
        <v>0</v>
      </c>
      <c r="AJ4" s="53"/>
      <c r="AK4" s="53"/>
      <c r="AL4" s="53">
        <f>SUM(AJ4:AK4)</f>
        <v>0</v>
      </c>
      <c r="AM4" s="53"/>
      <c r="AN4" s="53"/>
      <c r="AO4" s="53">
        <f>SUM(AM4:AN4)</f>
        <v>0</v>
      </c>
      <c r="AP4" s="53"/>
      <c r="AQ4" s="53"/>
      <c r="AR4" s="53">
        <f>SUM(AP4:AQ4)</f>
        <v>0</v>
      </c>
      <c r="AS4" s="52"/>
      <c r="AT4" s="52"/>
      <c r="AU4" s="53">
        <f>SUM(AS4:AT4)</f>
        <v>0</v>
      </c>
    </row>
    <row r="5" spans="2:47" x14ac:dyDescent="0.2">
      <c r="B5" s="44">
        <v>2</v>
      </c>
      <c r="C5" s="51"/>
      <c r="D5" s="51"/>
      <c r="E5" s="51"/>
      <c r="F5" s="52"/>
      <c r="G5" s="52"/>
      <c r="H5" s="53">
        <f t="shared" ref="H5:H13" si="0">SUM(F5:G5)</f>
        <v>0</v>
      </c>
      <c r="I5" s="52"/>
      <c r="J5" s="52"/>
      <c r="K5" s="53">
        <f t="shared" ref="K5:K13" si="1">SUM(I5:J5)</f>
        <v>0</v>
      </c>
      <c r="L5" s="52"/>
      <c r="M5" s="52"/>
      <c r="N5" s="53">
        <f t="shared" ref="N5:N13" si="2">SUM(L5:M5)</f>
        <v>0</v>
      </c>
      <c r="O5" s="52"/>
      <c r="P5" s="52"/>
      <c r="Q5" s="53">
        <f t="shared" ref="Q5:Q13" si="3">SUM(O5:P5)</f>
        <v>0</v>
      </c>
      <c r="R5" s="52"/>
      <c r="S5" s="52"/>
      <c r="T5" s="53">
        <f t="shared" ref="T5:T13" si="4">SUM(R5:S5)</f>
        <v>0</v>
      </c>
      <c r="U5" s="52"/>
      <c r="V5" s="52"/>
      <c r="W5" s="53">
        <f t="shared" ref="W5:W13" si="5">SUM(U5:V5)</f>
        <v>0</v>
      </c>
      <c r="X5" s="53"/>
      <c r="Y5" s="53"/>
      <c r="Z5" s="53">
        <f t="shared" ref="Z5:Z13" si="6">SUM(X5:Y5)</f>
        <v>0</v>
      </c>
      <c r="AA5" s="53"/>
      <c r="AB5" s="53"/>
      <c r="AC5" s="53">
        <f t="shared" ref="AC5:AC13" si="7">SUM(AA5:AB5)</f>
        <v>0</v>
      </c>
      <c r="AD5" s="53"/>
      <c r="AE5" s="53"/>
      <c r="AF5" s="53">
        <f t="shared" ref="AF5:AF13" si="8">SUM(AD5:AE5)</f>
        <v>0</v>
      </c>
      <c r="AG5" s="53"/>
      <c r="AH5" s="53"/>
      <c r="AI5" s="53">
        <f t="shared" ref="AI5:AI13" si="9">SUM(AG5:AH5)</f>
        <v>0</v>
      </c>
      <c r="AJ5" s="53"/>
      <c r="AK5" s="53"/>
      <c r="AL5" s="53">
        <f t="shared" ref="AL5:AL13" si="10">SUM(AJ5:AK5)</f>
        <v>0</v>
      </c>
      <c r="AM5" s="53"/>
      <c r="AN5" s="53"/>
      <c r="AO5" s="53">
        <f t="shared" ref="AO5:AO13" si="11">SUM(AM5:AN5)</f>
        <v>0</v>
      </c>
      <c r="AP5" s="53"/>
      <c r="AQ5" s="53"/>
      <c r="AR5" s="53">
        <f t="shared" ref="AR5:AR13" si="12">SUM(AP5:AQ5)</f>
        <v>0</v>
      </c>
      <c r="AS5" s="52"/>
      <c r="AT5" s="52"/>
      <c r="AU5" s="53">
        <f t="shared" ref="AU5:AU13" si="13">SUM(AS5:AT5)</f>
        <v>0</v>
      </c>
    </row>
    <row r="6" spans="2:47" x14ac:dyDescent="0.2">
      <c r="B6" s="44">
        <v>3</v>
      </c>
      <c r="C6" s="51"/>
      <c r="D6" s="51"/>
      <c r="E6" s="51"/>
      <c r="F6" s="52"/>
      <c r="G6" s="52"/>
      <c r="H6" s="53">
        <f t="shared" si="0"/>
        <v>0</v>
      </c>
      <c r="I6" s="52"/>
      <c r="J6" s="52"/>
      <c r="K6" s="53">
        <f t="shared" si="1"/>
        <v>0</v>
      </c>
      <c r="L6" s="52"/>
      <c r="M6" s="52"/>
      <c r="N6" s="53">
        <f t="shared" si="2"/>
        <v>0</v>
      </c>
      <c r="O6" s="52"/>
      <c r="P6" s="52"/>
      <c r="Q6" s="53">
        <f t="shared" si="3"/>
        <v>0</v>
      </c>
      <c r="R6" s="52"/>
      <c r="S6" s="52"/>
      <c r="T6" s="53">
        <f t="shared" si="4"/>
        <v>0</v>
      </c>
      <c r="U6" s="52"/>
      <c r="V6" s="52"/>
      <c r="W6" s="53">
        <f t="shared" si="5"/>
        <v>0</v>
      </c>
      <c r="X6" s="53"/>
      <c r="Y6" s="53"/>
      <c r="Z6" s="53">
        <f t="shared" si="6"/>
        <v>0</v>
      </c>
      <c r="AA6" s="53"/>
      <c r="AB6" s="53"/>
      <c r="AC6" s="53">
        <f t="shared" si="7"/>
        <v>0</v>
      </c>
      <c r="AD6" s="53"/>
      <c r="AE6" s="53"/>
      <c r="AF6" s="53">
        <f t="shared" si="8"/>
        <v>0</v>
      </c>
      <c r="AG6" s="53"/>
      <c r="AH6" s="53"/>
      <c r="AI6" s="53">
        <f t="shared" si="9"/>
        <v>0</v>
      </c>
      <c r="AJ6" s="53"/>
      <c r="AK6" s="53"/>
      <c r="AL6" s="53">
        <f t="shared" si="10"/>
        <v>0</v>
      </c>
      <c r="AM6" s="53"/>
      <c r="AN6" s="53"/>
      <c r="AO6" s="53">
        <f t="shared" si="11"/>
        <v>0</v>
      </c>
      <c r="AP6" s="53"/>
      <c r="AQ6" s="53"/>
      <c r="AR6" s="53">
        <f t="shared" si="12"/>
        <v>0</v>
      </c>
      <c r="AS6" s="52"/>
      <c r="AT6" s="52"/>
      <c r="AU6" s="53">
        <f t="shared" si="13"/>
        <v>0</v>
      </c>
    </row>
    <row r="7" spans="2:47" x14ac:dyDescent="0.2">
      <c r="B7" s="44">
        <v>4</v>
      </c>
      <c r="C7" s="51"/>
      <c r="D7" s="51"/>
      <c r="E7" s="51"/>
      <c r="F7" s="52"/>
      <c r="G7" s="52"/>
      <c r="H7" s="53">
        <f t="shared" si="0"/>
        <v>0</v>
      </c>
      <c r="I7" s="52"/>
      <c r="J7" s="52"/>
      <c r="K7" s="53">
        <f t="shared" si="1"/>
        <v>0</v>
      </c>
      <c r="L7" s="52"/>
      <c r="M7" s="52"/>
      <c r="N7" s="53">
        <f t="shared" si="2"/>
        <v>0</v>
      </c>
      <c r="O7" s="52"/>
      <c r="P7" s="52"/>
      <c r="Q7" s="53">
        <f t="shared" si="3"/>
        <v>0</v>
      </c>
      <c r="R7" s="52"/>
      <c r="S7" s="52"/>
      <c r="T7" s="53">
        <f t="shared" si="4"/>
        <v>0</v>
      </c>
      <c r="U7" s="52"/>
      <c r="V7" s="52"/>
      <c r="W7" s="53">
        <f t="shared" si="5"/>
        <v>0</v>
      </c>
      <c r="X7" s="53"/>
      <c r="Y7" s="53"/>
      <c r="Z7" s="53">
        <f t="shared" si="6"/>
        <v>0</v>
      </c>
      <c r="AA7" s="53"/>
      <c r="AB7" s="53"/>
      <c r="AC7" s="53">
        <f t="shared" si="7"/>
        <v>0</v>
      </c>
      <c r="AD7" s="53"/>
      <c r="AE7" s="53"/>
      <c r="AF7" s="53">
        <f t="shared" si="8"/>
        <v>0</v>
      </c>
      <c r="AG7" s="53"/>
      <c r="AH7" s="53"/>
      <c r="AI7" s="53">
        <f t="shared" si="9"/>
        <v>0</v>
      </c>
      <c r="AJ7" s="53"/>
      <c r="AK7" s="53"/>
      <c r="AL7" s="53">
        <f t="shared" si="10"/>
        <v>0</v>
      </c>
      <c r="AM7" s="53"/>
      <c r="AN7" s="53"/>
      <c r="AO7" s="53">
        <f t="shared" si="11"/>
        <v>0</v>
      </c>
      <c r="AP7" s="53"/>
      <c r="AQ7" s="53"/>
      <c r="AR7" s="53">
        <f t="shared" si="12"/>
        <v>0</v>
      </c>
      <c r="AS7" s="52"/>
      <c r="AT7" s="52"/>
      <c r="AU7" s="53">
        <f t="shared" si="13"/>
        <v>0</v>
      </c>
    </row>
    <row r="8" spans="2:47" x14ac:dyDescent="0.2">
      <c r="B8" s="44">
        <v>5</v>
      </c>
      <c r="C8" s="51"/>
      <c r="D8" s="51"/>
      <c r="E8" s="51"/>
      <c r="F8" s="52"/>
      <c r="G8" s="52"/>
      <c r="H8" s="53">
        <f t="shared" si="0"/>
        <v>0</v>
      </c>
      <c r="I8" s="52"/>
      <c r="J8" s="52"/>
      <c r="K8" s="53">
        <f t="shared" si="1"/>
        <v>0</v>
      </c>
      <c r="L8" s="52"/>
      <c r="M8" s="52"/>
      <c r="N8" s="53">
        <f t="shared" si="2"/>
        <v>0</v>
      </c>
      <c r="O8" s="52"/>
      <c r="P8" s="52"/>
      <c r="Q8" s="53">
        <f t="shared" si="3"/>
        <v>0</v>
      </c>
      <c r="R8" s="52"/>
      <c r="S8" s="52"/>
      <c r="T8" s="53">
        <f t="shared" si="4"/>
        <v>0</v>
      </c>
      <c r="U8" s="52"/>
      <c r="V8" s="52"/>
      <c r="W8" s="53">
        <f t="shared" si="5"/>
        <v>0</v>
      </c>
      <c r="X8" s="53"/>
      <c r="Y8" s="53"/>
      <c r="Z8" s="53">
        <f t="shared" si="6"/>
        <v>0</v>
      </c>
      <c r="AA8" s="53"/>
      <c r="AB8" s="53"/>
      <c r="AC8" s="53">
        <f t="shared" si="7"/>
        <v>0</v>
      </c>
      <c r="AD8" s="53"/>
      <c r="AE8" s="53"/>
      <c r="AF8" s="53">
        <f t="shared" si="8"/>
        <v>0</v>
      </c>
      <c r="AG8" s="53"/>
      <c r="AH8" s="53"/>
      <c r="AI8" s="53">
        <f t="shared" si="9"/>
        <v>0</v>
      </c>
      <c r="AJ8" s="53"/>
      <c r="AK8" s="53"/>
      <c r="AL8" s="53">
        <f t="shared" si="10"/>
        <v>0</v>
      </c>
      <c r="AM8" s="53"/>
      <c r="AN8" s="53"/>
      <c r="AO8" s="53">
        <f t="shared" si="11"/>
        <v>0</v>
      </c>
      <c r="AP8" s="53"/>
      <c r="AQ8" s="53"/>
      <c r="AR8" s="53">
        <f t="shared" si="12"/>
        <v>0</v>
      </c>
      <c r="AS8" s="52"/>
      <c r="AT8" s="52"/>
      <c r="AU8" s="53">
        <f t="shared" si="13"/>
        <v>0</v>
      </c>
    </row>
    <row r="9" spans="2:47" x14ac:dyDescent="0.2">
      <c r="B9" s="44">
        <v>6</v>
      </c>
      <c r="C9" s="51"/>
      <c r="D9" s="51"/>
      <c r="E9" s="51"/>
      <c r="F9" s="52"/>
      <c r="G9" s="52"/>
      <c r="H9" s="53">
        <f t="shared" si="0"/>
        <v>0</v>
      </c>
      <c r="I9" s="52"/>
      <c r="J9" s="52"/>
      <c r="K9" s="53">
        <f t="shared" si="1"/>
        <v>0</v>
      </c>
      <c r="L9" s="52"/>
      <c r="M9" s="52"/>
      <c r="N9" s="53">
        <f t="shared" si="2"/>
        <v>0</v>
      </c>
      <c r="O9" s="52"/>
      <c r="P9" s="52"/>
      <c r="Q9" s="53">
        <f t="shared" si="3"/>
        <v>0</v>
      </c>
      <c r="R9" s="52"/>
      <c r="S9" s="52"/>
      <c r="T9" s="53">
        <f t="shared" si="4"/>
        <v>0</v>
      </c>
      <c r="U9" s="52"/>
      <c r="V9" s="52"/>
      <c r="W9" s="53">
        <f t="shared" si="5"/>
        <v>0</v>
      </c>
      <c r="X9" s="53"/>
      <c r="Y9" s="53"/>
      <c r="Z9" s="53">
        <f t="shared" si="6"/>
        <v>0</v>
      </c>
      <c r="AA9" s="53"/>
      <c r="AB9" s="53"/>
      <c r="AC9" s="53">
        <f t="shared" si="7"/>
        <v>0</v>
      </c>
      <c r="AD9" s="53"/>
      <c r="AE9" s="53"/>
      <c r="AF9" s="53">
        <f t="shared" si="8"/>
        <v>0</v>
      </c>
      <c r="AG9" s="53"/>
      <c r="AH9" s="53"/>
      <c r="AI9" s="53">
        <f t="shared" si="9"/>
        <v>0</v>
      </c>
      <c r="AJ9" s="53"/>
      <c r="AK9" s="53"/>
      <c r="AL9" s="53">
        <f t="shared" si="10"/>
        <v>0</v>
      </c>
      <c r="AM9" s="53"/>
      <c r="AN9" s="53"/>
      <c r="AO9" s="53">
        <f t="shared" si="11"/>
        <v>0</v>
      </c>
      <c r="AP9" s="53"/>
      <c r="AQ9" s="53"/>
      <c r="AR9" s="53">
        <f t="shared" si="12"/>
        <v>0</v>
      </c>
      <c r="AS9" s="52"/>
      <c r="AT9" s="52"/>
      <c r="AU9" s="53">
        <f t="shared" si="13"/>
        <v>0</v>
      </c>
    </row>
    <row r="10" spans="2:47" x14ac:dyDescent="0.2">
      <c r="B10" s="44">
        <v>7</v>
      </c>
      <c r="C10" s="51"/>
      <c r="D10" s="51"/>
      <c r="E10" s="51"/>
      <c r="F10" s="52"/>
      <c r="G10" s="52"/>
      <c r="H10" s="53">
        <f t="shared" si="0"/>
        <v>0</v>
      </c>
      <c r="I10" s="52"/>
      <c r="J10" s="52"/>
      <c r="K10" s="53">
        <f t="shared" si="1"/>
        <v>0</v>
      </c>
      <c r="L10" s="52"/>
      <c r="M10" s="52"/>
      <c r="N10" s="53">
        <f t="shared" si="2"/>
        <v>0</v>
      </c>
      <c r="O10" s="52"/>
      <c r="P10" s="52"/>
      <c r="Q10" s="53">
        <f t="shared" si="3"/>
        <v>0</v>
      </c>
      <c r="R10" s="52"/>
      <c r="S10" s="52"/>
      <c r="T10" s="53">
        <f t="shared" si="4"/>
        <v>0</v>
      </c>
      <c r="U10" s="52"/>
      <c r="V10" s="52"/>
      <c r="W10" s="53">
        <f t="shared" si="5"/>
        <v>0</v>
      </c>
      <c r="X10" s="53"/>
      <c r="Y10" s="53"/>
      <c r="Z10" s="53">
        <f t="shared" si="6"/>
        <v>0</v>
      </c>
      <c r="AA10" s="53"/>
      <c r="AB10" s="53"/>
      <c r="AC10" s="53">
        <f t="shared" si="7"/>
        <v>0</v>
      </c>
      <c r="AD10" s="53"/>
      <c r="AE10" s="53"/>
      <c r="AF10" s="53">
        <f t="shared" si="8"/>
        <v>0</v>
      </c>
      <c r="AG10" s="53"/>
      <c r="AH10" s="53"/>
      <c r="AI10" s="53">
        <f t="shared" si="9"/>
        <v>0</v>
      </c>
      <c r="AJ10" s="53"/>
      <c r="AK10" s="53"/>
      <c r="AL10" s="53">
        <f t="shared" si="10"/>
        <v>0</v>
      </c>
      <c r="AM10" s="53"/>
      <c r="AN10" s="53"/>
      <c r="AO10" s="53">
        <f t="shared" si="11"/>
        <v>0</v>
      </c>
      <c r="AP10" s="53"/>
      <c r="AQ10" s="53"/>
      <c r="AR10" s="53">
        <f t="shared" si="12"/>
        <v>0</v>
      </c>
      <c r="AS10" s="52"/>
      <c r="AT10" s="52"/>
      <c r="AU10" s="53">
        <f t="shared" si="13"/>
        <v>0</v>
      </c>
    </row>
    <row r="11" spans="2:47" x14ac:dyDescent="0.2">
      <c r="B11" s="44">
        <v>8</v>
      </c>
      <c r="C11" s="51"/>
      <c r="D11" s="51"/>
      <c r="E11" s="51"/>
      <c r="F11" s="52"/>
      <c r="G11" s="52"/>
      <c r="H11" s="53">
        <f t="shared" si="0"/>
        <v>0</v>
      </c>
      <c r="I11" s="52"/>
      <c r="J11" s="52"/>
      <c r="K11" s="53">
        <f t="shared" si="1"/>
        <v>0</v>
      </c>
      <c r="L11" s="52"/>
      <c r="M11" s="52"/>
      <c r="N11" s="53">
        <f t="shared" si="2"/>
        <v>0</v>
      </c>
      <c r="O11" s="52"/>
      <c r="P11" s="52"/>
      <c r="Q11" s="53">
        <f t="shared" si="3"/>
        <v>0</v>
      </c>
      <c r="R11" s="52"/>
      <c r="S11" s="52"/>
      <c r="T11" s="53">
        <f t="shared" si="4"/>
        <v>0</v>
      </c>
      <c r="U11" s="52"/>
      <c r="V11" s="52"/>
      <c r="W11" s="53">
        <f t="shared" si="5"/>
        <v>0</v>
      </c>
      <c r="X11" s="53"/>
      <c r="Y11" s="53"/>
      <c r="Z11" s="53">
        <f t="shared" si="6"/>
        <v>0</v>
      </c>
      <c r="AA11" s="53"/>
      <c r="AB11" s="53"/>
      <c r="AC11" s="53">
        <f t="shared" si="7"/>
        <v>0</v>
      </c>
      <c r="AD11" s="53"/>
      <c r="AE11" s="53"/>
      <c r="AF11" s="53">
        <f t="shared" si="8"/>
        <v>0</v>
      </c>
      <c r="AG11" s="53"/>
      <c r="AH11" s="53"/>
      <c r="AI11" s="53">
        <f t="shared" si="9"/>
        <v>0</v>
      </c>
      <c r="AJ11" s="53"/>
      <c r="AK11" s="53"/>
      <c r="AL11" s="53">
        <f t="shared" si="10"/>
        <v>0</v>
      </c>
      <c r="AM11" s="53"/>
      <c r="AN11" s="53"/>
      <c r="AO11" s="53">
        <f t="shared" si="11"/>
        <v>0</v>
      </c>
      <c r="AP11" s="53"/>
      <c r="AQ11" s="53"/>
      <c r="AR11" s="53">
        <f t="shared" si="12"/>
        <v>0</v>
      </c>
      <c r="AS11" s="52"/>
      <c r="AT11" s="52"/>
      <c r="AU11" s="53">
        <f t="shared" si="13"/>
        <v>0</v>
      </c>
    </row>
    <row r="12" spans="2:47" x14ac:dyDescent="0.2">
      <c r="B12" s="44">
        <v>9</v>
      </c>
      <c r="C12" s="51"/>
      <c r="D12" s="51"/>
      <c r="E12" s="51"/>
      <c r="F12" s="52"/>
      <c r="G12" s="52"/>
      <c r="H12" s="53">
        <f t="shared" si="0"/>
        <v>0</v>
      </c>
      <c r="I12" s="52"/>
      <c r="J12" s="52"/>
      <c r="K12" s="53">
        <f t="shared" si="1"/>
        <v>0</v>
      </c>
      <c r="L12" s="52"/>
      <c r="M12" s="52"/>
      <c r="N12" s="53">
        <f t="shared" si="2"/>
        <v>0</v>
      </c>
      <c r="O12" s="52"/>
      <c r="P12" s="52"/>
      <c r="Q12" s="53">
        <f t="shared" si="3"/>
        <v>0</v>
      </c>
      <c r="R12" s="52"/>
      <c r="S12" s="52"/>
      <c r="T12" s="53">
        <f t="shared" si="4"/>
        <v>0</v>
      </c>
      <c r="U12" s="52"/>
      <c r="V12" s="52"/>
      <c r="W12" s="53">
        <f t="shared" si="5"/>
        <v>0</v>
      </c>
      <c r="X12" s="53"/>
      <c r="Y12" s="53"/>
      <c r="Z12" s="53">
        <f t="shared" si="6"/>
        <v>0</v>
      </c>
      <c r="AA12" s="53"/>
      <c r="AB12" s="53"/>
      <c r="AC12" s="53">
        <f t="shared" si="7"/>
        <v>0</v>
      </c>
      <c r="AD12" s="53"/>
      <c r="AE12" s="53"/>
      <c r="AF12" s="53">
        <f t="shared" si="8"/>
        <v>0</v>
      </c>
      <c r="AG12" s="53"/>
      <c r="AH12" s="53"/>
      <c r="AI12" s="53">
        <f t="shared" si="9"/>
        <v>0</v>
      </c>
      <c r="AJ12" s="53"/>
      <c r="AK12" s="53"/>
      <c r="AL12" s="53">
        <f t="shared" si="10"/>
        <v>0</v>
      </c>
      <c r="AM12" s="53"/>
      <c r="AN12" s="53"/>
      <c r="AO12" s="53">
        <f t="shared" si="11"/>
        <v>0</v>
      </c>
      <c r="AP12" s="53"/>
      <c r="AQ12" s="53"/>
      <c r="AR12" s="53">
        <f t="shared" si="12"/>
        <v>0</v>
      </c>
      <c r="AS12" s="52"/>
      <c r="AT12" s="52"/>
      <c r="AU12" s="53">
        <f t="shared" si="13"/>
        <v>0</v>
      </c>
    </row>
    <row r="13" spans="2:47" x14ac:dyDescent="0.2">
      <c r="B13" s="44">
        <v>10</v>
      </c>
      <c r="C13" s="51"/>
      <c r="D13" s="51"/>
      <c r="E13" s="51"/>
      <c r="F13" s="52"/>
      <c r="G13" s="52"/>
      <c r="H13" s="53">
        <f t="shared" si="0"/>
        <v>0</v>
      </c>
      <c r="I13" s="52"/>
      <c r="J13" s="52"/>
      <c r="K13" s="53">
        <f t="shared" si="1"/>
        <v>0</v>
      </c>
      <c r="L13" s="52"/>
      <c r="M13" s="52"/>
      <c r="N13" s="53">
        <f t="shared" si="2"/>
        <v>0</v>
      </c>
      <c r="O13" s="52"/>
      <c r="P13" s="52"/>
      <c r="Q13" s="53">
        <f t="shared" si="3"/>
        <v>0</v>
      </c>
      <c r="R13" s="52"/>
      <c r="S13" s="52"/>
      <c r="T13" s="53">
        <f t="shared" si="4"/>
        <v>0</v>
      </c>
      <c r="U13" s="52"/>
      <c r="V13" s="52"/>
      <c r="W13" s="53">
        <f t="shared" si="5"/>
        <v>0</v>
      </c>
      <c r="X13" s="53"/>
      <c r="Y13" s="53"/>
      <c r="Z13" s="53">
        <f t="shared" si="6"/>
        <v>0</v>
      </c>
      <c r="AA13" s="53"/>
      <c r="AB13" s="53"/>
      <c r="AC13" s="53">
        <f t="shared" si="7"/>
        <v>0</v>
      </c>
      <c r="AD13" s="53"/>
      <c r="AE13" s="53"/>
      <c r="AF13" s="53">
        <f t="shared" si="8"/>
        <v>0</v>
      </c>
      <c r="AG13" s="53"/>
      <c r="AH13" s="53"/>
      <c r="AI13" s="53">
        <f t="shared" si="9"/>
        <v>0</v>
      </c>
      <c r="AJ13" s="53"/>
      <c r="AK13" s="53"/>
      <c r="AL13" s="53">
        <f t="shared" si="10"/>
        <v>0</v>
      </c>
      <c r="AM13" s="53"/>
      <c r="AN13" s="53"/>
      <c r="AO13" s="53">
        <f t="shared" si="11"/>
        <v>0</v>
      </c>
      <c r="AP13" s="53"/>
      <c r="AQ13" s="53"/>
      <c r="AR13" s="53">
        <f t="shared" si="12"/>
        <v>0</v>
      </c>
      <c r="AS13" s="52"/>
      <c r="AT13" s="52"/>
      <c r="AU13" s="53">
        <f t="shared" si="13"/>
        <v>0</v>
      </c>
    </row>
    <row r="14" spans="2:47" x14ac:dyDescent="0.2">
      <c r="B14" s="44"/>
      <c r="C14" s="116" t="s">
        <v>120</v>
      </c>
      <c r="D14" s="117"/>
      <c r="E14" s="118"/>
      <c r="F14" s="53">
        <f>SUM(F4:F13)</f>
        <v>0</v>
      </c>
      <c r="G14" s="53">
        <f t="shared" ref="G14" si="14">SUM(G4:G13)</f>
        <v>0</v>
      </c>
      <c r="H14" s="53">
        <f>SUM(H4:H13)</f>
        <v>0</v>
      </c>
      <c r="I14" s="53">
        <f>SUM(I4:I13)</f>
        <v>0</v>
      </c>
      <c r="J14" s="53">
        <f t="shared" ref="J14" si="15">SUM(J4:J13)</f>
        <v>0</v>
      </c>
      <c r="K14" s="53">
        <f t="shared" ref="K14" si="16">SUM(K4:K13)</f>
        <v>0</v>
      </c>
      <c r="L14" s="53">
        <f>SUM(L4:L13)</f>
        <v>0</v>
      </c>
      <c r="M14" s="53">
        <f t="shared" ref="M14" si="17">SUM(M4:M13)</f>
        <v>0</v>
      </c>
      <c r="N14" s="53">
        <f t="shared" ref="N14" si="18">SUM(N4:N13)</f>
        <v>0</v>
      </c>
      <c r="O14" s="53">
        <f>SUM(O4:O13)</f>
        <v>0</v>
      </c>
      <c r="P14" s="53">
        <f t="shared" ref="P14" si="19">SUM(P4:P13)</f>
        <v>0</v>
      </c>
      <c r="Q14" s="53">
        <f t="shared" ref="Q14" si="20">SUM(Q4:Q13)</f>
        <v>0</v>
      </c>
      <c r="R14" s="53">
        <f>SUM(R4:R13)</f>
        <v>0</v>
      </c>
      <c r="S14" s="53">
        <f t="shared" ref="S14" si="21">SUM(S4:S13)</f>
        <v>0</v>
      </c>
      <c r="T14" s="53">
        <f t="shared" ref="T14" si="22">SUM(T4:T13)</f>
        <v>0</v>
      </c>
      <c r="U14" s="53">
        <f>SUM(U4:U13)</f>
        <v>0</v>
      </c>
      <c r="V14" s="53">
        <f t="shared" ref="V14" si="23">SUM(V4:V13)</f>
        <v>0</v>
      </c>
      <c r="W14" s="53">
        <f t="shared" ref="W14" si="24">SUM(W4:W13)</f>
        <v>0</v>
      </c>
      <c r="X14" s="53">
        <f>SUM(X4:X13)</f>
        <v>0</v>
      </c>
      <c r="Y14" s="53">
        <f t="shared" ref="Y14" si="25">SUM(Y4:Y13)</f>
        <v>0</v>
      </c>
      <c r="Z14" s="53">
        <f t="shared" ref="Z14" si="26">SUM(Z4:Z13)</f>
        <v>0</v>
      </c>
      <c r="AA14" s="53">
        <f>SUM(AA4:AA13)</f>
        <v>0</v>
      </c>
      <c r="AB14" s="53">
        <f t="shared" ref="AB14" si="27">SUM(AB4:AB13)</f>
        <v>0</v>
      </c>
      <c r="AC14" s="53">
        <f t="shared" ref="AC14" si="28">SUM(AC4:AC13)</f>
        <v>0</v>
      </c>
      <c r="AD14" s="53">
        <f>SUM(AD4:AD13)</f>
        <v>0</v>
      </c>
      <c r="AE14" s="53">
        <f t="shared" ref="AE14" si="29">SUM(AE4:AE13)</f>
        <v>0</v>
      </c>
      <c r="AF14" s="53">
        <f t="shared" ref="AF14" si="30">SUM(AF4:AF13)</f>
        <v>0</v>
      </c>
      <c r="AG14" s="53">
        <f>SUM(AG4:AG13)</f>
        <v>0</v>
      </c>
      <c r="AH14" s="53">
        <f t="shared" ref="AH14" si="31">SUM(AH4:AH13)</f>
        <v>0</v>
      </c>
      <c r="AI14" s="53">
        <f t="shared" ref="AI14" si="32">SUM(AI4:AI13)</f>
        <v>0</v>
      </c>
      <c r="AJ14" s="53">
        <f>SUM(AJ4:AJ13)</f>
        <v>0</v>
      </c>
      <c r="AK14" s="53">
        <f t="shared" ref="AK14" si="33">SUM(AK4:AK13)</f>
        <v>0</v>
      </c>
      <c r="AL14" s="53">
        <f t="shared" ref="AL14" si="34">SUM(AL4:AL13)</f>
        <v>0</v>
      </c>
      <c r="AM14" s="53">
        <f>SUM(AM4:AM13)</f>
        <v>0</v>
      </c>
      <c r="AN14" s="53">
        <f t="shared" ref="AN14" si="35">SUM(AN4:AN13)</f>
        <v>0</v>
      </c>
      <c r="AO14" s="53">
        <f t="shared" ref="AO14" si="36">SUM(AO4:AO13)</f>
        <v>0</v>
      </c>
      <c r="AP14" s="53">
        <f>SUM(AP4:AP13)</f>
        <v>0</v>
      </c>
      <c r="AQ14" s="53">
        <f>SUM(AQ4:AQ13)</f>
        <v>0</v>
      </c>
      <c r="AR14" s="53">
        <f t="shared" ref="AR14" si="37">SUM(AR4:AR13)</f>
        <v>0</v>
      </c>
      <c r="AS14" s="53">
        <f>SUM(AS4:AS13)</f>
        <v>0</v>
      </c>
      <c r="AT14" s="53">
        <f>SUM(AT4:AT13)</f>
        <v>0</v>
      </c>
      <c r="AU14" s="53">
        <f t="shared" ref="AU14" si="38">SUM(AU4:AU13)</f>
        <v>0</v>
      </c>
    </row>
    <row r="16" spans="2:47" x14ac:dyDescent="0.2">
      <c r="D16" s="43" t="s">
        <v>121</v>
      </c>
    </row>
  </sheetData>
  <mergeCells count="18">
    <mergeCell ref="AP2:AR2"/>
    <mergeCell ref="AS2:AU2"/>
    <mergeCell ref="AG2:AI2"/>
    <mergeCell ref="C14:E14"/>
    <mergeCell ref="F2:H2"/>
    <mergeCell ref="I2:K2"/>
    <mergeCell ref="L2:N2"/>
    <mergeCell ref="O2:Q2"/>
    <mergeCell ref="R2:T2"/>
    <mergeCell ref="U2:W2"/>
    <mergeCell ref="X2:Z2"/>
    <mergeCell ref="AA2:AC2"/>
    <mergeCell ref="AD2:AF2"/>
    <mergeCell ref="B2:B3"/>
    <mergeCell ref="C2:C3"/>
    <mergeCell ref="D2:E2"/>
    <mergeCell ref="AJ2:AL2"/>
    <mergeCell ref="AM2:AO2"/>
  </mergeCells>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C8"/>
  <sheetViews>
    <sheetView zoomScale="80" zoomScaleNormal="80" workbookViewId="0"/>
  </sheetViews>
  <sheetFormatPr baseColWidth="10" defaultColWidth="8.6640625" defaultRowHeight="15" x14ac:dyDescent="0.2"/>
  <cols>
    <col min="1" max="1" width="1.6640625" style="43" customWidth="1"/>
    <col min="2" max="2" width="5.1640625" style="43" customWidth="1"/>
    <col min="3" max="3" width="32.1640625" style="43" customWidth="1"/>
    <col min="4" max="29" width="15.6640625" style="43" customWidth="1"/>
    <col min="30" max="16384" width="8.6640625" style="43"/>
  </cols>
  <sheetData>
    <row r="2" spans="2:29" ht="14.75" customHeight="1" x14ac:dyDescent="0.2">
      <c r="B2" s="111"/>
      <c r="C2" s="119" t="s">
        <v>122</v>
      </c>
      <c r="D2" s="111">
        <v>2018</v>
      </c>
      <c r="E2" s="111"/>
      <c r="F2" s="111">
        <v>2019</v>
      </c>
      <c r="G2" s="111"/>
      <c r="H2" s="111">
        <v>2020</v>
      </c>
      <c r="I2" s="111"/>
      <c r="J2" s="111">
        <v>2021</v>
      </c>
      <c r="K2" s="111"/>
      <c r="L2" s="111">
        <v>2022</v>
      </c>
      <c r="M2" s="111"/>
      <c r="N2" s="111">
        <v>2023</v>
      </c>
      <c r="O2" s="111"/>
      <c r="P2" s="111">
        <v>2024</v>
      </c>
      <c r="Q2" s="111"/>
      <c r="R2" s="111">
        <v>2025</v>
      </c>
      <c r="S2" s="111"/>
      <c r="T2" s="111">
        <v>2026</v>
      </c>
      <c r="U2" s="111"/>
      <c r="V2" s="111">
        <v>2027</v>
      </c>
      <c r="W2" s="111"/>
      <c r="X2" s="111">
        <v>2028</v>
      </c>
      <c r="Y2" s="111"/>
      <c r="Z2" s="111">
        <v>2029</v>
      </c>
      <c r="AA2" s="111"/>
      <c r="AB2" s="111">
        <v>2030</v>
      </c>
      <c r="AC2" s="111"/>
    </row>
    <row r="3" spans="2:29" x14ac:dyDescent="0.2">
      <c r="B3" s="111"/>
      <c r="C3" s="119"/>
      <c r="D3" s="119" t="s">
        <v>123</v>
      </c>
      <c r="E3" s="119"/>
      <c r="F3" s="119" t="s">
        <v>123</v>
      </c>
      <c r="G3" s="119"/>
      <c r="H3" s="119" t="s">
        <v>123</v>
      </c>
      <c r="I3" s="119"/>
      <c r="J3" s="119" t="s">
        <v>123</v>
      </c>
      <c r="K3" s="119"/>
      <c r="L3" s="119" t="s">
        <v>123</v>
      </c>
      <c r="M3" s="119"/>
      <c r="N3" s="119" t="s">
        <v>123</v>
      </c>
      <c r="O3" s="119"/>
      <c r="P3" s="119" t="s">
        <v>123</v>
      </c>
      <c r="Q3" s="119"/>
      <c r="R3" s="119" t="s">
        <v>123</v>
      </c>
      <c r="S3" s="119"/>
      <c r="T3" s="119" t="s">
        <v>123</v>
      </c>
      <c r="U3" s="119"/>
      <c r="V3" s="119" t="s">
        <v>123</v>
      </c>
      <c r="W3" s="119"/>
      <c r="X3" s="119" t="s">
        <v>123</v>
      </c>
      <c r="Y3" s="119"/>
      <c r="Z3" s="119" t="s">
        <v>123</v>
      </c>
      <c r="AA3" s="119"/>
      <c r="AB3" s="119" t="s">
        <v>123</v>
      </c>
      <c r="AC3" s="119"/>
    </row>
    <row r="4" spans="2:29" ht="32" x14ac:dyDescent="0.2">
      <c r="B4" s="111"/>
      <c r="C4" s="119"/>
      <c r="D4" s="62" t="s">
        <v>124</v>
      </c>
      <c r="E4" s="62" t="s">
        <v>125</v>
      </c>
      <c r="F4" s="62" t="s">
        <v>124</v>
      </c>
      <c r="G4" s="62" t="s">
        <v>125</v>
      </c>
      <c r="H4" s="62" t="s">
        <v>124</v>
      </c>
      <c r="I4" s="62" t="s">
        <v>125</v>
      </c>
      <c r="J4" s="62" t="s">
        <v>124</v>
      </c>
      <c r="K4" s="62" t="s">
        <v>125</v>
      </c>
      <c r="L4" s="62" t="s">
        <v>124</v>
      </c>
      <c r="M4" s="62" t="s">
        <v>125</v>
      </c>
      <c r="N4" s="62" t="s">
        <v>124</v>
      </c>
      <c r="O4" s="62" t="s">
        <v>125</v>
      </c>
      <c r="P4" s="62" t="s">
        <v>124</v>
      </c>
      <c r="Q4" s="62" t="s">
        <v>125</v>
      </c>
      <c r="R4" s="62" t="s">
        <v>124</v>
      </c>
      <c r="S4" s="62" t="s">
        <v>125</v>
      </c>
      <c r="T4" s="62" t="s">
        <v>124</v>
      </c>
      <c r="U4" s="62" t="s">
        <v>125</v>
      </c>
      <c r="V4" s="62" t="s">
        <v>124</v>
      </c>
      <c r="W4" s="62" t="s">
        <v>125</v>
      </c>
      <c r="X4" s="62" t="s">
        <v>124</v>
      </c>
      <c r="Y4" s="62" t="s">
        <v>125</v>
      </c>
      <c r="Z4" s="62" t="s">
        <v>124</v>
      </c>
      <c r="AA4" s="62" t="s">
        <v>125</v>
      </c>
      <c r="AB4" s="62" t="s">
        <v>124</v>
      </c>
      <c r="AC4" s="62" t="s">
        <v>125</v>
      </c>
    </row>
    <row r="5" spans="2:29" x14ac:dyDescent="0.2">
      <c r="B5" s="44">
        <v>1</v>
      </c>
      <c r="C5" s="51"/>
      <c r="D5" s="51"/>
      <c r="E5" s="51"/>
      <c r="F5" s="51"/>
      <c r="G5" s="51"/>
      <c r="H5" s="51"/>
      <c r="I5" s="51"/>
      <c r="J5" s="51"/>
      <c r="K5" s="51"/>
      <c r="L5" s="51"/>
      <c r="M5" s="51"/>
      <c r="N5" s="47"/>
      <c r="O5" s="47"/>
      <c r="P5" s="47"/>
      <c r="Q5" s="47"/>
      <c r="R5" s="47"/>
      <c r="S5" s="47"/>
      <c r="T5" s="47"/>
      <c r="U5" s="47"/>
      <c r="V5" s="47"/>
      <c r="W5" s="47"/>
      <c r="X5" s="47"/>
      <c r="Y5" s="47"/>
      <c r="Z5" s="47"/>
      <c r="AA5" s="47"/>
      <c r="AB5" s="47"/>
      <c r="AC5" s="47"/>
    </row>
    <row r="6" spans="2:29" x14ac:dyDescent="0.2">
      <c r="B6" s="44">
        <v>2</v>
      </c>
      <c r="C6" s="51"/>
      <c r="D6" s="51"/>
      <c r="E6" s="51"/>
      <c r="F6" s="51"/>
      <c r="G6" s="51"/>
      <c r="H6" s="51"/>
      <c r="I6" s="51"/>
      <c r="J6" s="51"/>
      <c r="K6" s="51"/>
      <c r="L6" s="51"/>
      <c r="M6" s="51"/>
      <c r="N6" s="47"/>
      <c r="O6" s="47"/>
      <c r="P6" s="47"/>
      <c r="Q6" s="47"/>
      <c r="R6" s="47"/>
      <c r="S6" s="47"/>
      <c r="T6" s="47"/>
      <c r="U6" s="47"/>
      <c r="V6" s="47"/>
      <c r="W6" s="47"/>
      <c r="X6" s="47"/>
      <c r="Y6" s="47"/>
      <c r="Z6" s="47"/>
      <c r="AA6" s="47"/>
      <c r="AB6" s="47"/>
      <c r="AC6" s="47"/>
    </row>
    <row r="7" spans="2:29" x14ac:dyDescent="0.2">
      <c r="B7" s="44">
        <v>3</v>
      </c>
      <c r="C7" s="51"/>
      <c r="D7" s="51"/>
      <c r="E7" s="51"/>
      <c r="F7" s="51"/>
      <c r="G7" s="51"/>
      <c r="H7" s="51"/>
      <c r="I7" s="51"/>
      <c r="J7" s="51"/>
      <c r="K7" s="51"/>
      <c r="L7" s="51"/>
      <c r="M7" s="51"/>
      <c r="N7" s="47"/>
      <c r="O7" s="47"/>
      <c r="P7" s="47"/>
      <c r="Q7" s="47"/>
      <c r="R7" s="47"/>
      <c r="S7" s="47"/>
      <c r="T7" s="47"/>
      <c r="U7" s="47"/>
      <c r="V7" s="47"/>
      <c r="W7" s="47"/>
      <c r="X7" s="47"/>
      <c r="Y7" s="47"/>
      <c r="Z7" s="47"/>
      <c r="AA7" s="47"/>
      <c r="AB7" s="47"/>
      <c r="AC7" s="47"/>
    </row>
    <row r="8" spans="2:29" x14ac:dyDescent="0.2">
      <c r="B8" s="44"/>
      <c r="C8" s="64" t="s">
        <v>120</v>
      </c>
      <c r="D8" s="53">
        <f>SUM(D5:D7)</f>
        <v>0</v>
      </c>
      <c r="E8" s="53">
        <f>SUM(E5:E7)</f>
        <v>0</v>
      </c>
      <c r="F8" s="53">
        <f t="shared" ref="F8:Y8" si="0">SUM(F5:F7)</f>
        <v>0</v>
      </c>
      <c r="G8" s="53">
        <f t="shared" si="0"/>
        <v>0</v>
      </c>
      <c r="H8" s="53">
        <f t="shared" si="0"/>
        <v>0</v>
      </c>
      <c r="I8" s="53">
        <f t="shared" si="0"/>
        <v>0</v>
      </c>
      <c r="J8" s="53">
        <f t="shared" si="0"/>
        <v>0</v>
      </c>
      <c r="K8" s="53">
        <f t="shared" si="0"/>
        <v>0</v>
      </c>
      <c r="L8" s="53">
        <f t="shared" si="0"/>
        <v>0</v>
      </c>
      <c r="M8" s="53">
        <f t="shared" si="0"/>
        <v>0</v>
      </c>
      <c r="N8" s="53">
        <f t="shared" si="0"/>
        <v>0</v>
      </c>
      <c r="O8" s="53">
        <f t="shared" si="0"/>
        <v>0</v>
      </c>
      <c r="P8" s="53">
        <f t="shared" si="0"/>
        <v>0</v>
      </c>
      <c r="Q8" s="53">
        <f t="shared" si="0"/>
        <v>0</v>
      </c>
      <c r="R8" s="53">
        <f t="shared" si="0"/>
        <v>0</v>
      </c>
      <c r="S8" s="53">
        <f t="shared" si="0"/>
        <v>0</v>
      </c>
      <c r="T8" s="53">
        <f t="shared" si="0"/>
        <v>0</v>
      </c>
      <c r="U8" s="53">
        <f t="shared" si="0"/>
        <v>0</v>
      </c>
      <c r="V8" s="53">
        <f t="shared" si="0"/>
        <v>0</v>
      </c>
      <c r="W8" s="53">
        <f t="shared" si="0"/>
        <v>0</v>
      </c>
      <c r="X8" s="53">
        <f t="shared" si="0"/>
        <v>0</v>
      </c>
      <c r="Y8" s="53">
        <f t="shared" si="0"/>
        <v>0</v>
      </c>
      <c r="Z8" s="53">
        <f>SUM(Z5:Z7)</f>
        <v>0</v>
      </c>
      <c r="AA8" s="53">
        <f>SUM(AA5:AA7)</f>
        <v>0</v>
      </c>
      <c r="AB8" s="53">
        <f>SUM(AB5:AB7)</f>
        <v>0</v>
      </c>
      <c r="AC8" s="53">
        <f>SUM(AC5:AC7)</f>
        <v>0</v>
      </c>
    </row>
  </sheetData>
  <mergeCells count="28">
    <mergeCell ref="Z3:AA3"/>
    <mergeCell ref="AB2:AC2"/>
    <mergeCell ref="AB3:AC3"/>
    <mergeCell ref="T3:U3"/>
    <mergeCell ref="V2:W2"/>
    <mergeCell ref="V3:W3"/>
    <mergeCell ref="X2:Y2"/>
    <mergeCell ref="X3:Y3"/>
    <mergeCell ref="Z2:AA2"/>
    <mergeCell ref="T2:U2"/>
    <mergeCell ref="N3:O3"/>
    <mergeCell ref="P2:Q2"/>
    <mergeCell ref="P3:Q3"/>
    <mergeCell ref="R2:S2"/>
    <mergeCell ref="R3:S3"/>
    <mergeCell ref="N2:O2"/>
    <mergeCell ref="J2:K2"/>
    <mergeCell ref="J3:K3"/>
    <mergeCell ref="L2:M2"/>
    <mergeCell ref="L3:M3"/>
    <mergeCell ref="F2:G2"/>
    <mergeCell ref="F3:G3"/>
    <mergeCell ref="D3:E3"/>
    <mergeCell ref="D2:E2"/>
    <mergeCell ref="B2:B4"/>
    <mergeCell ref="C2:C4"/>
    <mergeCell ref="H2:I2"/>
    <mergeCell ref="H3:I3"/>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Q31"/>
  <sheetViews>
    <sheetView zoomScale="80" zoomScaleNormal="80" workbookViewId="0"/>
  </sheetViews>
  <sheetFormatPr baseColWidth="10" defaultColWidth="8.1640625" defaultRowHeight="15" x14ac:dyDescent="0.2"/>
  <cols>
    <col min="1" max="1" width="1.6640625" style="49" customWidth="1"/>
    <col min="2" max="2" width="3.6640625" style="49" customWidth="1"/>
    <col min="3" max="3" width="30.6640625" style="49" customWidth="1"/>
    <col min="4" max="4" width="20.6640625" style="49" customWidth="1"/>
    <col min="5" max="43" width="10.6640625" style="49" customWidth="1"/>
    <col min="44" max="16384" width="8.1640625" style="49"/>
  </cols>
  <sheetData>
    <row r="2" spans="2:43" ht="14.75" customHeight="1" x14ac:dyDescent="0.2">
      <c r="B2" s="119"/>
      <c r="C2" s="119" t="s">
        <v>126</v>
      </c>
      <c r="D2" s="120" t="s">
        <v>127</v>
      </c>
      <c r="E2" s="119">
        <v>2018</v>
      </c>
      <c r="F2" s="119"/>
      <c r="G2" s="119"/>
      <c r="H2" s="119">
        <v>2019</v>
      </c>
      <c r="I2" s="119"/>
      <c r="J2" s="119"/>
      <c r="K2" s="119">
        <v>2020</v>
      </c>
      <c r="L2" s="119"/>
      <c r="M2" s="119"/>
      <c r="N2" s="119">
        <v>2021</v>
      </c>
      <c r="O2" s="119"/>
      <c r="P2" s="119"/>
      <c r="Q2" s="119">
        <v>2022</v>
      </c>
      <c r="R2" s="119"/>
      <c r="S2" s="119"/>
      <c r="T2" s="119">
        <v>2023</v>
      </c>
      <c r="U2" s="119"/>
      <c r="V2" s="119"/>
      <c r="W2" s="119">
        <v>2024</v>
      </c>
      <c r="X2" s="119"/>
      <c r="Y2" s="119"/>
      <c r="Z2" s="119">
        <v>2025</v>
      </c>
      <c r="AA2" s="119"/>
      <c r="AB2" s="119"/>
      <c r="AC2" s="119">
        <v>2026</v>
      </c>
      <c r="AD2" s="119"/>
      <c r="AE2" s="119"/>
      <c r="AF2" s="119">
        <v>2027</v>
      </c>
      <c r="AG2" s="119"/>
      <c r="AH2" s="119"/>
      <c r="AI2" s="119">
        <v>2028</v>
      </c>
      <c r="AJ2" s="119"/>
      <c r="AK2" s="119"/>
      <c r="AL2" s="119">
        <v>2029</v>
      </c>
      <c r="AM2" s="119"/>
      <c r="AN2" s="119"/>
      <c r="AO2" s="119">
        <v>2030</v>
      </c>
      <c r="AP2" s="119"/>
      <c r="AQ2" s="119"/>
    </row>
    <row r="3" spans="2:43" ht="29" customHeight="1" x14ac:dyDescent="0.2">
      <c r="B3" s="119"/>
      <c r="C3" s="119"/>
      <c r="D3" s="120"/>
      <c r="E3" s="120" t="s">
        <v>128</v>
      </c>
      <c r="F3" s="120" t="s">
        <v>129</v>
      </c>
      <c r="G3" s="120"/>
      <c r="H3" s="120" t="s">
        <v>128</v>
      </c>
      <c r="I3" s="120" t="s">
        <v>129</v>
      </c>
      <c r="J3" s="120"/>
      <c r="K3" s="120" t="s">
        <v>128</v>
      </c>
      <c r="L3" s="120" t="s">
        <v>129</v>
      </c>
      <c r="M3" s="120"/>
      <c r="N3" s="120" t="s">
        <v>128</v>
      </c>
      <c r="O3" s="120" t="s">
        <v>129</v>
      </c>
      <c r="P3" s="120"/>
      <c r="Q3" s="120" t="s">
        <v>128</v>
      </c>
      <c r="R3" s="120" t="s">
        <v>129</v>
      </c>
      <c r="S3" s="120"/>
      <c r="T3" s="120" t="s">
        <v>128</v>
      </c>
      <c r="U3" s="120" t="s">
        <v>129</v>
      </c>
      <c r="V3" s="120"/>
      <c r="W3" s="120" t="s">
        <v>128</v>
      </c>
      <c r="X3" s="120" t="s">
        <v>129</v>
      </c>
      <c r="Y3" s="120"/>
      <c r="Z3" s="120" t="s">
        <v>128</v>
      </c>
      <c r="AA3" s="120" t="s">
        <v>129</v>
      </c>
      <c r="AB3" s="120"/>
      <c r="AC3" s="120" t="s">
        <v>128</v>
      </c>
      <c r="AD3" s="120" t="s">
        <v>129</v>
      </c>
      <c r="AE3" s="120"/>
      <c r="AF3" s="120" t="s">
        <v>128</v>
      </c>
      <c r="AG3" s="120" t="s">
        <v>129</v>
      </c>
      <c r="AH3" s="120"/>
      <c r="AI3" s="120" t="s">
        <v>128</v>
      </c>
      <c r="AJ3" s="120" t="s">
        <v>129</v>
      </c>
      <c r="AK3" s="120"/>
      <c r="AL3" s="120" t="s">
        <v>128</v>
      </c>
      <c r="AM3" s="120" t="s">
        <v>129</v>
      </c>
      <c r="AN3" s="120"/>
      <c r="AO3" s="120" t="s">
        <v>128</v>
      </c>
      <c r="AP3" s="120" t="s">
        <v>129</v>
      </c>
      <c r="AQ3" s="120"/>
    </row>
    <row r="4" spans="2:43" x14ac:dyDescent="0.2">
      <c r="B4" s="119"/>
      <c r="C4" s="119"/>
      <c r="D4" s="120"/>
      <c r="E4" s="120"/>
      <c r="F4" s="60" t="s">
        <v>130</v>
      </c>
      <c r="G4" s="60" t="s">
        <v>131</v>
      </c>
      <c r="H4" s="120"/>
      <c r="I4" s="60" t="s">
        <v>130</v>
      </c>
      <c r="J4" s="60" t="s">
        <v>131</v>
      </c>
      <c r="K4" s="120"/>
      <c r="L4" s="60" t="s">
        <v>130</v>
      </c>
      <c r="M4" s="60" t="s">
        <v>131</v>
      </c>
      <c r="N4" s="120"/>
      <c r="O4" s="60" t="s">
        <v>130</v>
      </c>
      <c r="P4" s="60" t="s">
        <v>131</v>
      </c>
      <c r="Q4" s="120"/>
      <c r="R4" s="60" t="s">
        <v>130</v>
      </c>
      <c r="S4" s="60" t="s">
        <v>131</v>
      </c>
      <c r="T4" s="120"/>
      <c r="U4" s="60" t="s">
        <v>130</v>
      </c>
      <c r="V4" s="60" t="s">
        <v>131</v>
      </c>
      <c r="W4" s="120"/>
      <c r="X4" s="60" t="s">
        <v>130</v>
      </c>
      <c r="Y4" s="60" t="s">
        <v>131</v>
      </c>
      <c r="Z4" s="120"/>
      <c r="AA4" s="60" t="s">
        <v>130</v>
      </c>
      <c r="AB4" s="60" t="s">
        <v>131</v>
      </c>
      <c r="AC4" s="120"/>
      <c r="AD4" s="60" t="s">
        <v>130</v>
      </c>
      <c r="AE4" s="60" t="s">
        <v>131</v>
      </c>
      <c r="AF4" s="120"/>
      <c r="AG4" s="60" t="s">
        <v>130</v>
      </c>
      <c r="AH4" s="60" t="s">
        <v>131</v>
      </c>
      <c r="AI4" s="120"/>
      <c r="AJ4" s="60" t="s">
        <v>130</v>
      </c>
      <c r="AK4" s="60" t="s">
        <v>131</v>
      </c>
      <c r="AL4" s="120"/>
      <c r="AM4" s="60" t="s">
        <v>130</v>
      </c>
      <c r="AN4" s="60" t="s">
        <v>131</v>
      </c>
      <c r="AO4" s="120"/>
      <c r="AP4" s="60" t="s">
        <v>130</v>
      </c>
      <c r="AQ4" s="60" t="s">
        <v>131</v>
      </c>
    </row>
    <row r="5" spans="2:43" x14ac:dyDescent="0.2">
      <c r="B5" s="48">
        <v>1</v>
      </c>
      <c r="C5" s="50"/>
      <c r="D5" s="50"/>
      <c r="E5" s="67"/>
      <c r="F5" s="67"/>
      <c r="G5" s="67"/>
      <c r="H5" s="67"/>
      <c r="I5" s="67"/>
      <c r="J5" s="67"/>
      <c r="K5" s="67"/>
      <c r="L5" s="67"/>
      <c r="M5" s="67"/>
      <c r="N5" s="67"/>
      <c r="O5" s="67"/>
      <c r="P5" s="67"/>
      <c r="Q5" s="67"/>
      <c r="R5" s="67"/>
      <c r="S5" s="67"/>
      <c r="T5" s="67"/>
      <c r="U5" s="67"/>
      <c r="V5" s="67"/>
      <c r="W5" s="66"/>
      <c r="X5" s="66"/>
      <c r="Y5" s="66"/>
      <c r="Z5" s="66"/>
      <c r="AA5" s="66"/>
      <c r="AB5" s="66"/>
      <c r="AC5" s="66"/>
      <c r="AD5" s="66"/>
      <c r="AE5" s="66"/>
      <c r="AF5" s="66"/>
      <c r="AG5" s="66"/>
      <c r="AH5" s="66"/>
      <c r="AI5" s="66"/>
      <c r="AJ5" s="66"/>
      <c r="AK5" s="66"/>
      <c r="AL5" s="66"/>
      <c r="AM5" s="66"/>
      <c r="AN5" s="66"/>
      <c r="AO5" s="66"/>
      <c r="AP5" s="66"/>
      <c r="AQ5" s="66"/>
    </row>
    <row r="6" spans="2:43" x14ac:dyDescent="0.2">
      <c r="B6" s="48">
        <v>2</v>
      </c>
      <c r="C6" s="50"/>
      <c r="D6" s="50"/>
      <c r="E6" s="67"/>
      <c r="F6" s="67"/>
      <c r="G6" s="67"/>
      <c r="H6" s="67"/>
      <c r="I6" s="67"/>
      <c r="J6" s="67"/>
      <c r="K6" s="67"/>
      <c r="L6" s="67"/>
      <c r="M6" s="67"/>
      <c r="N6" s="67"/>
      <c r="O6" s="67"/>
      <c r="P6" s="67"/>
      <c r="Q6" s="67"/>
      <c r="R6" s="67"/>
      <c r="S6" s="67"/>
      <c r="T6" s="67"/>
      <c r="U6" s="67"/>
      <c r="V6" s="67"/>
      <c r="W6" s="66"/>
      <c r="X6" s="66"/>
      <c r="Y6" s="66"/>
      <c r="Z6" s="66"/>
      <c r="AA6" s="66"/>
      <c r="AB6" s="66"/>
      <c r="AC6" s="66"/>
      <c r="AD6" s="66"/>
      <c r="AE6" s="66"/>
      <c r="AF6" s="66"/>
      <c r="AG6" s="66"/>
      <c r="AH6" s="66"/>
      <c r="AI6" s="66"/>
      <c r="AJ6" s="66"/>
      <c r="AK6" s="66"/>
      <c r="AL6" s="66"/>
      <c r="AM6" s="66"/>
      <c r="AN6" s="66"/>
      <c r="AO6" s="66"/>
      <c r="AP6" s="66"/>
      <c r="AQ6" s="66"/>
    </row>
    <row r="7" spans="2:43" x14ac:dyDescent="0.2">
      <c r="B7" s="48">
        <v>3</v>
      </c>
      <c r="C7" s="50"/>
      <c r="D7" s="50"/>
      <c r="E7" s="67"/>
      <c r="F7" s="67"/>
      <c r="G7" s="67"/>
      <c r="H7" s="67"/>
      <c r="I7" s="67"/>
      <c r="J7" s="67"/>
      <c r="K7" s="67"/>
      <c r="L7" s="67"/>
      <c r="M7" s="67"/>
      <c r="N7" s="67"/>
      <c r="O7" s="67"/>
      <c r="P7" s="67"/>
      <c r="Q7" s="67"/>
      <c r="R7" s="67"/>
      <c r="S7" s="67"/>
      <c r="T7" s="67"/>
      <c r="U7" s="67"/>
      <c r="V7" s="67"/>
      <c r="W7" s="66"/>
      <c r="X7" s="66"/>
      <c r="Y7" s="66"/>
      <c r="Z7" s="66"/>
      <c r="AA7" s="66"/>
      <c r="AB7" s="66"/>
      <c r="AC7" s="66"/>
      <c r="AD7" s="66"/>
      <c r="AE7" s="66"/>
      <c r="AF7" s="66"/>
      <c r="AG7" s="66"/>
      <c r="AH7" s="66"/>
      <c r="AI7" s="66"/>
      <c r="AJ7" s="66"/>
      <c r="AK7" s="66"/>
      <c r="AL7" s="66"/>
      <c r="AM7" s="66"/>
      <c r="AN7" s="66"/>
      <c r="AO7" s="66"/>
      <c r="AP7" s="66"/>
      <c r="AQ7" s="66"/>
    </row>
    <row r="8" spans="2:43" x14ac:dyDescent="0.2">
      <c r="B8" s="48">
        <v>4</v>
      </c>
      <c r="C8" s="50"/>
      <c r="D8" s="50"/>
      <c r="E8" s="67"/>
      <c r="F8" s="67"/>
      <c r="G8" s="67"/>
      <c r="H8" s="67"/>
      <c r="I8" s="67"/>
      <c r="J8" s="67"/>
      <c r="K8" s="67"/>
      <c r="L8" s="67"/>
      <c r="M8" s="67"/>
      <c r="N8" s="67"/>
      <c r="O8" s="67"/>
      <c r="P8" s="67"/>
      <c r="Q8" s="67"/>
      <c r="R8" s="67"/>
      <c r="S8" s="67"/>
      <c r="T8" s="67"/>
      <c r="U8" s="67"/>
      <c r="V8" s="67"/>
      <c r="W8" s="66"/>
      <c r="X8" s="66"/>
      <c r="Y8" s="66"/>
      <c r="Z8" s="66"/>
      <c r="AA8" s="66"/>
      <c r="AB8" s="66"/>
      <c r="AC8" s="66"/>
      <c r="AD8" s="66"/>
      <c r="AE8" s="66"/>
      <c r="AF8" s="66"/>
      <c r="AG8" s="66"/>
      <c r="AH8" s="66"/>
      <c r="AI8" s="66"/>
      <c r="AJ8" s="66"/>
      <c r="AK8" s="66"/>
      <c r="AL8" s="66"/>
      <c r="AM8" s="66"/>
      <c r="AN8" s="66"/>
      <c r="AO8" s="66"/>
      <c r="AP8" s="66"/>
      <c r="AQ8" s="66"/>
    </row>
    <row r="9" spans="2:43" x14ac:dyDescent="0.2">
      <c r="B9" s="48">
        <v>5</v>
      </c>
      <c r="C9" s="50"/>
      <c r="D9" s="50"/>
      <c r="E9" s="67"/>
      <c r="F9" s="67"/>
      <c r="G9" s="67"/>
      <c r="H9" s="67"/>
      <c r="I9" s="67"/>
      <c r="J9" s="67"/>
      <c r="K9" s="67"/>
      <c r="L9" s="67"/>
      <c r="M9" s="67"/>
      <c r="N9" s="67"/>
      <c r="O9" s="67"/>
      <c r="P9" s="67"/>
      <c r="Q9" s="67"/>
      <c r="R9" s="67"/>
      <c r="S9" s="67"/>
      <c r="T9" s="67"/>
      <c r="U9" s="67"/>
      <c r="V9" s="67"/>
      <c r="W9" s="66"/>
      <c r="X9" s="66"/>
      <c r="Y9" s="66"/>
      <c r="Z9" s="66"/>
      <c r="AA9" s="66"/>
      <c r="AB9" s="66"/>
      <c r="AC9" s="66"/>
      <c r="AD9" s="66"/>
      <c r="AE9" s="66"/>
      <c r="AF9" s="66"/>
      <c r="AG9" s="66"/>
      <c r="AH9" s="66"/>
      <c r="AI9" s="66"/>
      <c r="AJ9" s="66"/>
      <c r="AK9" s="66"/>
      <c r="AL9" s="66"/>
      <c r="AM9" s="66"/>
      <c r="AN9" s="66"/>
      <c r="AO9" s="66"/>
      <c r="AP9" s="66"/>
      <c r="AQ9" s="66"/>
    </row>
    <row r="10" spans="2:43" x14ac:dyDescent="0.2">
      <c r="B10" s="48">
        <v>6</v>
      </c>
      <c r="C10" s="50"/>
      <c r="D10" s="50"/>
      <c r="E10" s="67"/>
      <c r="F10" s="67"/>
      <c r="G10" s="67"/>
      <c r="H10" s="67"/>
      <c r="I10" s="67"/>
      <c r="J10" s="67"/>
      <c r="K10" s="67"/>
      <c r="L10" s="67"/>
      <c r="M10" s="67"/>
      <c r="N10" s="67"/>
      <c r="O10" s="67"/>
      <c r="P10" s="67"/>
      <c r="Q10" s="67"/>
      <c r="R10" s="67"/>
      <c r="S10" s="67"/>
      <c r="T10" s="67"/>
      <c r="U10" s="67"/>
      <c r="V10" s="67"/>
      <c r="W10" s="66"/>
      <c r="X10" s="66"/>
      <c r="Y10" s="66"/>
      <c r="Z10" s="66"/>
      <c r="AA10" s="66"/>
      <c r="AB10" s="66"/>
      <c r="AC10" s="66"/>
      <c r="AD10" s="66"/>
      <c r="AE10" s="66"/>
      <c r="AF10" s="66"/>
      <c r="AG10" s="66"/>
      <c r="AH10" s="66"/>
      <c r="AI10" s="66"/>
      <c r="AJ10" s="66"/>
      <c r="AK10" s="66"/>
      <c r="AL10" s="66"/>
      <c r="AM10" s="66"/>
      <c r="AN10" s="66"/>
      <c r="AO10" s="66"/>
      <c r="AP10" s="66"/>
      <c r="AQ10" s="66"/>
    </row>
    <row r="11" spans="2:43" x14ac:dyDescent="0.2">
      <c r="B11" s="48">
        <v>7</v>
      </c>
      <c r="C11" s="50"/>
      <c r="D11" s="50"/>
      <c r="E11" s="67"/>
      <c r="F11" s="67"/>
      <c r="G11" s="67"/>
      <c r="H11" s="67"/>
      <c r="I11" s="67"/>
      <c r="J11" s="67"/>
      <c r="K11" s="67"/>
      <c r="L11" s="67"/>
      <c r="M11" s="67"/>
      <c r="N11" s="67"/>
      <c r="O11" s="67"/>
      <c r="P11" s="67"/>
      <c r="Q11" s="67"/>
      <c r="R11" s="67"/>
      <c r="S11" s="67"/>
      <c r="T11" s="67"/>
      <c r="U11" s="67"/>
      <c r="V11" s="67"/>
      <c r="W11" s="66"/>
      <c r="X11" s="66"/>
      <c r="Y11" s="66"/>
      <c r="Z11" s="66"/>
      <c r="AA11" s="66"/>
      <c r="AB11" s="66"/>
      <c r="AC11" s="66"/>
      <c r="AD11" s="66"/>
      <c r="AE11" s="66"/>
      <c r="AF11" s="66"/>
      <c r="AG11" s="66"/>
      <c r="AH11" s="66"/>
      <c r="AI11" s="66"/>
      <c r="AJ11" s="66"/>
      <c r="AK11" s="66"/>
      <c r="AL11" s="66"/>
      <c r="AM11" s="66"/>
      <c r="AN11" s="66"/>
      <c r="AO11" s="66"/>
      <c r="AP11" s="66"/>
      <c r="AQ11" s="66"/>
    </row>
    <row r="12" spans="2:43" x14ac:dyDescent="0.2">
      <c r="B12" s="48">
        <v>8</v>
      </c>
      <c r="C12" s="50"/>
      <c r="D12" s="50"/>
      <c r="E12" s="67"/>
      <c r="F12" s="67"/>
      <c r="G12" s="67"/>
      <c r="H12" s="67"/>
      <c r="I12" s="67"/>
      <c r="J12" s="67"/>
      <c r="K12" s="67"/>
      <c r="L12" s="67"/>
      <c r="M12" s="67"/>
      <c r="N12" s="67"/>
      <c r="O12" s="67"/>
      <c r="P12" s="67"/>
      <c r="Q12" s="67"/>
      <c r="R12" s="67"/>
      <c r="S12" s="67"/>
      <c r="T12" s="67"/>
      <c r="U12" s="67"/>
      <c r="V12" s="67"/>
      <c r="W12" s="66"/>
      <c r="X12" s="66"/>
      <c r="Y12" s="66"/>
      <c r="Z12" s="66"/>
      <c r="AA12" s="66"/>
      <c r="AB12" s="66"/>
      <c r="AC12" s="66"/>
      <c r="AD12" s="66"/>
      <c r="AE12" s="66"/>
      <c r="AF12" s="66"/>
      <c r="AG12" s="66"/>
      <c r="AH12" s="66"/>
      <c r="AI12" s="66"/>
      <c r="AJ12" s="66"/>
      <c r="AK12" s="66"/>
      <c r="AL12" s="66"/>
      <c r="AM12" s="66"/>
      <c r="AN12" s="66"/>
      <c r="AO12" s="66"/>
      <c r="AP12" s="66"/>
      <c r="AQ12" s="66"/>
    </row>
    <row r="13" spans="2:43" x14ac:dyDescent="0.2">
      <c r="B13" s="48"/>
      <c r="C13" s="121" t="s">
        <v>120</v>
      </c>
      <c r="D13" s="122"/>
      <c r="E13" s="66">
        <f t="shared" ref="E13:AN13" si="0">SUM(E5:E12)</f>
        <v>0</v>
      </c>
      <c r="F13" s="66">
        <f t="shared" si="0"/>
        <v>0</v>
      </c>
      <c r="G13" s="66">
        <f t="shared" si="0"/>
        <v>0</v>
      </c>
      <c r="H13" s="66">
        <f t="shared" si="0"/>
        <v>0</v>
      </c>
      <c r="I13" s="66">
        <f t="shared" si="0"/>
        <v>0</v>
      </c>
      <c r="J13" s="66">
        <f t="shared" si="0"/>
        <v>0</v>
      </c>
      <c r="K13" s="66">
        <f t="shared" si="0"/>
        <v>0</v>
      </c>
      <c r="L13" s="66">
        <f t="shared" si="0"/>
        <v>0</v>
      </c>
      <c r="M13" s="66">
        <f t="shared" si="0"/>
        <v>0</v>
      </c>
      <c r="N13" s="66">
        <f t="shared" si="0"/>
        <v>0</v>
      </c>
      <c r="O13" s="66">
        <f t="shared" si="0"/>
        <v>0</v>
      </c>
      <c r="P13" s="66">
        <f t="shared" si="0"/>
        <v>0</v>
      </c>
      <c r="Q13" s="66">
        <f t="shared" si="0"/>
        <v>0</v>
      </c>
      <c r="R13" s="66">
        <f t="shared" si="0"/>
        <v>0</v>
      </c>
      <c r="S13" s="66">
        <f t="shared" si="0"/>
        <v>0</v>
      </c>
      <c r="T13" s="66">
        <f t="shared" si="0"/>
        <v>0</v>
      </c>
      <c r="U13" s="66">
        <f t="shared" si="0"/>
        <v>0</v>
      </c>
      <c r="V13" s="66">
        <f t="shared" si="0"/>
        <v>0</v>
      </c>
      <c r="W13" s="66">
        <f t="shared" si="0"/>
        <v>0</v>
      </c>
      <c r="X13" s="66">
        <f t="shared" si="0"/>
        <v>0</v>
      </c>
      <c r="Y13" s="66">
        <f t="shared" si="0"/>
        <v>0</v>
      </c>
      <c r="Z13" s="66">
        <f t="shared" si="0"/>
        <v>0</v>
      </c>
      <c r="AA13" s="66">
        <f t="shared" si="0"/>
        <v>0</v>
      </c>
      <c r="AB13" s="66">
        <f t="shared" si="0"/>
        <v>0</v>
      </c>
      <c r="AC13" s="66">
        <f t="shared" si="0"/>
        <v>0</v>
      </c>
      <c r="AD13" s="66">
        <f t="shared" si="0"/>
        <v>0</v>
      </c>
      <c r="AE13" s="66">
        <f t="shared" si="0"/>
        <v>0</v>
      </c>
      <c r="AF13" s="66">
        <f t="shared" si="0"/>
        <v>0</v>
      </c>
      <c r="AG13" s="66">
        <f t="shared" si="0"/>
        <v>0</v>
      </c>
      <c r="AH13" s="66">
        <f t="shared" si="0"/>
        <v>0</v>
      </c>
      <c r="AI13" s="66">
        <f t="shared" si="0"/>
        <v>0</v>
      </c>
      <c r="AJ13" s="66">
        <f t="shared" si="0"/>
        <v>0</v>
      </c>
      <c r="AK13" s="66">
        <f t="shared" si="0"/>
        <v>0</v>
      </c>
      <c r="AL13" s="66">
        <f t="shared" si="0"/>
        <v>0</v>
      </c>
      <c r="AM13" s="66">
        <f t="shared" si="0"/>
        <v>0</v>
      </c>
      <c r="AN13" s="66">
        <f t="shared" si="0"/>
        <v>0</v>
      </c>
      <c r="AO13" s="66">
        <f>SUM(AO5:AO12)</f>
        <v>0</v>
      </c>
      <c r="AP13" s="66">
        <f>SUM(AP5:AP12)</f>
        <v>0</v>
      </c>
      <c r="AQ13" s="66">
        <f>SUM(AQ5:AQ12)</f>
        <v>0</v>
      </c>
    </row>
    <row r="17" spans="2:3" x14ac:dyDescent="0.2">
      <c r="B17" s="59"/>
      <c r="C17" s="60" t="s">
        <v>132</v>
      </c>
    </row>
    <row r="18" spans="2:3" x14ac:dyDescent="0.2">
      <c r="B18" s="48">
        <v>1</v>
      </c>
      <c r="C18" s="50"/>
    </row>
    <row r="19" spans="2:3" x14ac:dyDescent="0.2">
      <c r="B19" s="48">
        <v>2</v>
      </c>
      <c r="C19" s="50"/>
    </row>
    <row r="20" spans="2:3" x14ac:dyDescent="0.2">
      <c r="B20" s="48">
        <v>3</v>
      </c>
      <c r="C20" s="50"/>
    </row>
    <row r="21" spans="2:3" x14ac:dyDescent="0.2">
      <c r="B21" s="48">
        <v>4</v>
      </c>
      <c r="C21" s="50"/>
    </row>
    <row r="22" spans="2:3" x14ac:dyDescent="0.2">
      <c r="B22" s="48">
        <v>5</v>
      </c>
      <c r="C22" s="50"/>
    </row>
    <row r="24" spans="2:3" x14ac:dyDescent="0.2">
      <c r="B24" s="59"/>
      <c r="C24" s="60" t="s">
        <v>133</v>
      </c>
    </row>
    <row r="25" spans="2:3" x14ac:dyDescent="0.2">
      <c r="B25" s="48">
        <v>1</v>
      </c>
      <c r="C25" s="50"/>
    </row>
    <row r="26" spans="2:3" x14ac:dyDescent="0.2">
      <c r="B26" s="48">
        <v>2</v>
      </c>
      <c r="C26" s="50"/>
    </row>
    <row r="27" spans="2:3" x14ac:dyDescent="0.2">
      <c r="B27" s="48">
        <v>3</v>
      </c>
      <c r="C27" s="50"/>
    </row>
    <row r="28" spans="2:3" x14ac:dyDescent="0.2">
      <c r="B28" s="48">
        <v>4</v>
      </c>
      <c r="C28" s="50"/>
    </row>
    <row r="29" spans="2:3" x14ac:dyDescent="0.2">
      <c r="B29" s="48">
        <v>5</v>
      </c>
      <c r="C29" s="50"/>
    </row>
    <row r="31" spans="2:3" x14ac:dyDescent="0.2">
      <c r="C31" s="49" t="s">
        <v>134</v>
      </c>
    </row>
  </sheetData>
  <mergeCells count="43">
    <mergeCell ref="AF2:AH2"/>
    <mergeCell ref="AF3:AF4"/>
    <mergeCell ref="AG3:AH3"/>
    <mergeCell ref="AO2:AQ2"/>
    <mergeCell ref="AO3:AO4"/>
    <mergeCell ref="AP3:AQ3"/>
    <mergeCell ref="AI2:AK2"/>
    <mergeCell ref="AI3:AI4"/>
    <mergeCell ref="AJ3:AK3"/>
    <mergeCell ref="AL2:AN2"/>
    <mergeCell ref="AL3:AL4"/>
    <mergeCell ref="AM3:AN3"/>
    <mergeCell ref="Z2:AB2"/>
    <mergeCell ref="Z3:Z4"/>
    <mergeCell ref="AA3:AB3"/>
    <mergeCell ref="AC2:AE2"/>
    <mergeCell ref="AC3:AC4"/>
    <mergeCell ref="AD3:AE3"/>
    <mergeCell ref="T2:V2"/>
    <mergeCell ref="T3:T4"/>
    <mergeCell ref="U3:V3"/>
    <mergeCell ref="W2:Y2"/>
    <mergeCell ref="W3:W4"/>
    <mergeCell ref="X3:Y3"/>
    <mergeCell ref="N2:P2"/>
    <mergeCell ref="N3:N4"/>
    <mergeCell ref="O3:P3"/>
    <mergeCell ref="Q2:S2"/>
    <mergeCell ref="Q3:Q4"/>
    <mergeCell ref="R3:S3"/>
    <mergeCell ref="B2:B4"/>
    <mergeCell ref="C2:C4"/>
    <mergeCell ref="D2:D4"/>
    <mergeCell ref="C13:D13"/>
    <mergeCell ref="K2:M2"/>
    <mergeCell ref="K3:K4"/>
    <mergeCell ref="L3:M3"/>
    <mergeCell ref="H2:J2"/>
    <mergeCell ref="H3:H4"/>
    <mergeCell ref="I3:J3"/>
    <mergeCell ref="E3:E4"/>
    <mergeCell ref="F3:G3"/>
    <mergeCell ref="E2:G2"/>
  </mergeCells>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J29"/>
  <sheetViews>
    <sheetView zoomScale="80" zoomScaleNormal="80" workbookViewId="0">
      <selection activeCell="E7" sqref="E7"/>
    </sheetView>
  </sheetViews>
  <sheetFormatPr baseColWidth="10" defaultColWidth="8.1640625" defaultRowHeight="15" x14ac:dyDescent="0.2"/>
  <cols>
    <col min="1" max="1" width="2.1640625" style="38" customWidth="1"/>
    <col min="2" max="2" width="13.83203125" style="38" customWidth="1"/>
    <col min="3" max="3" width="18.1640625" style="34" customWidth="1"/>
    <col min="4" max="4" width="6.6640625" style="35" customWidth="1"/>
    <col min="5" max="5" width="28.6640625" style="38" customWidth="1"/>
    <col min="6" max="6" width="39.1640625" style="38" customWidth="1"/>
    <col min="7" max="7" width="41.83203125" style="1" customWidth="1"/>
    <col min="8" max="8" width="20.1640625" style="38" customWidth="1"/>
    <col min="9" max="9" width="31.6640625" style="38" bestFit="1" customWidth="1"/>
    <col min="10" max="10" width="56.1640625" style="1" customWidth="1"/>
    <col min="11" max="16384" width="8.1640625" style="38"/>
  </cols>
  <sheetData>
    <row r="2" spans="2:10" ht="25.25" customHeight="1" x14ac:dyDescent="0.2">
      <c r="B2" s="6" t="s">
        <v>135</v>
      </c>
      <c r="C2" s="7" t="s">
        <v>136</v>
      </c>
      <c r="D2" s="6" t="s">
        <v>3</v>
      </c>
      <c r="E2" s="6" t="s">
        <v>137</v>
      </c>
      <c r="F2" s="8" t="s">
        <v>138</v>
      </c>
      <c r="G2" s="7" t="s">
        <v>139</v>
      </c>
      <c r="H2" s="6" t="s">
        <v>140</v>
      </c>
      <c r="I2" s="6" t="s">
        <v>141</v>
      </c>
      <c r="J2" s="7" t="s">
        <v>142</v>
      </c>
    </row>
    <row r="3" spans="2:10" ht="32" x14ac:dyDescent="0.2">
      <c r="B3" s="123" t="s">
        <v>143</v>
      </c>
      <c r="C3" s="9" t="s">
        <v>144</v>
      </c>
      <c r="D3" s="10" t="s">
        <v>145</v>
      </c>
      <c r="E3" s="11" t="s">
        <v>146</v>
      </c>
      <c r="F3" s="12" t="s">
        <v>147</v>
      </c>
      <c r="G3" s="13" t="s">
        <v>148</v>
      </c>
      <c r="H3" s="11" t="s">
        <v>149</v>
      </c>
      <c r="I3" s="39" t="s">
        <v>150</v>
      </c>
      <c r="J3" s="12" t="s">
        <v>151</v>
      </c>
    </row>
    <row r="4" spans="2:10" ht="32" x14ac:dyDescent="0.2">
      <c r="B4" s="124"/>
      <c r="C4" s="9" t="s">
        <v>152</v>
      </c>
      <c r="D4" s="10" t="s">
        <v>153</v>
      </c>
      <c r="E4" s="14" t="s">
        <v>154</v>
      </c>
      <c r="F4" s="15" t="s">
        <v>155</v>
      </c>
      <c r="G4" s="13" t="s">
        <v>156</v>
      </c>
      <c r="H4" s="11" t="s">
        <v>149</v>
      </c>
      <c r="I4" s="39" t="s">
        <v>150</v>
      </c>
      <c r="J4" s="12" t="s">
        <v>157</v>
      </c>
    </row>
    <row r="5" spans="2:10" ht="32" x14ac:dyDescent="0.2">
      <c r="B5" s="124"/>
      <c r="C5" s="9" t="s">
        <v>158</v>
      </c>
      <c r="D5" s="10" t="s">
        <v>159</v>
      </c>
      <c r="E5" s="14" t="s">
        <v>160</v>
      </c>
      <c r="F5" s="14" t="s">
        <v>161</v>
      </c>
      <c r="G5" s="14" t="s">
        <v>162</v>
      </c>
      <c r="H5" s="11" t="s">
        <v>149</v>
      </c>
      <c r="I5" s="39" t="s">
        <v>150</v>
      </c>
      <c r="J5" s="12" t="s">
        <v>163</v>
      </c>
    </row>
    <row r="6" spans="2:10" ht="32" x14ac:dyDescent="0.2">
      <c r="B6" s="125"/>
      <c r="C6" s="9" t="s">
        <v>33</v>
      </c>
      <c r="D6" s="10" t="s">
        <v>164</v>
      </c>
      <c r="E6" s="14" t="s">
        <v>165</v>
      </c>
      <c r="F6" s="14" t="s">
        <v>166</v>
      </c>
      <c r="G6" s="13" t="s">
        <v>167</v>
      </c>
      <c r="H6" s="11" t="s">
        <v>168</v>
      </c>
      <c r="I6" s="39" t="s">
        <v>150</v>
      </c>
      <c r="J6" s="12" t="s">
        <v>169</v>
      </c>
    </row>
    <row r="7" spans="2:10" ht="64" x14ac:dyDescent="0.2">
      <c r="B7" s="126" t="s">
        <v>170</v>
      </c>
      <c r="C7" s="16" t="s">
        <v>171</v>
      </c>
      <c r="D7" s="10" t="s">
        <v>172</v>
      </c>
      <c r="E7" s="17" t="s">
        <v>173</v>
      </c>
      <c r="F7" s="17" t="s">
        <v>174</v>
      </c>
      <c r="G7" s="18" t="s">
        <v>175</v>
      </c>
      <c r="H7" s="17" t="s">
        <v>176</v>
      </c>
      <c r="I7" s="40" t="s">
        <v>176</v>
      </c>
      <c r="J7" s="19" t="s">
        <v>177</v>
      </c>
    </row>
    <row r="8" spans="2:10" ht="80" x14ac:dyDescent="0.2">
      <c r="B8" s="127"/>
      <c r="C8" s="16" t="s">
        <v>178</v>
      </c>
      <c r="D8" s="10" t="s">
        <v>47</v>
      </c>
      <c r="E8" s="17" t="s">
        <v>179</v>
      </c>
      <c r="F8" s="19" t="s">
        <v>180</v>
      </c>
      <c r="G8" s="18" t="s">
        <v>181</v>
      </c>
      <c r="H8" s="17" t="s">
        <v>182</v>
      </c>
      <c r="I8" s="17" t="s">
        <v>183</v>
      </c>
      <c r="J8" s="19"/>
    </row>
    <row r="9" spans="2:10" ht="80" x14ac:dyDescent="0.2">
      <c r="B9" s="128" t="s">
        <v>184</v>
      </c>
      <c r="C9" s="20" t="s">
        <v>185</v>
      </c>
      <c r="D9" s="10" t="s">
        <v>58</v>
      </c>
      <c r="E9" s="21" t="s">
        <v>186</v>
      </c>
      <c r="F9" s="21" t="s">
        <v>187</v>
      </c>
      <c r="G9" s="22" t="s">
        <v>188</v>
      </c>
      <c r="H9" s="21" t="s">
        <v>189</v>
      </c>
      <c r="I9" s="21" t="s">
        <v>190</v>
      </c>
      <c r="J9" s="23"/>
    </row>
    <row r="10" spans="2:10" ht="48" x14ac:dyDescent="0.2">
      <c r="B10" s="129"/>
      <c r="C10" s="20" t="s">
        <v>191</v>
      </c>
      <c r="D10" s="24" t="s">
        <v>61</v>
      </c>
      <c r="E10" s="21" t="s">
        <v>192</v>
      </c>
      <c r="F10" s="21" t="s">
        <v>193</v>
      </c>
      <c r="G10" s="25" t="s">
        <v>194</v>
      </c>
      <c r="H10" s="21" t="s">
        <v>195</v>
      </c>
      <c r="I10" s="21" t="s">
        <v>196</v>
      </c>
      <c r="J10" s="23" t="s">
        <v>197</v>
      </c>
    </row>
    <row r="11" spans="2:10" ht="64" x14ac:dyDescent="0.2">
      <c r="B11" s="130" t="s">
        <v>198</v>
      </c>
      <c r="C11" s="26" t="s">
        <v>199</v>
      </c>
      <c r="D11" s="10" t="s">
        <v>73</v>
      </c>
      <c r="E11" s="27" t="s">
        <v>200</v>
      </c>
      <c r="F11" s="27" t="s">
        <v>201</v>
      </c>
      <c r="G11" s="28" t="s">
        <v>202</v>
      </c>
      <c r="H11" s="27" t="s">
        <v>203</v>
      </c>
      <c r="I11" s="27" t="s">
        <v>190</v>
      </c>
      <c r="J11" s="29" t="s">
        <v>204</v>
      </c>
    </row>
    <row r="12" spans="2:10" ht="80" x14ac:dyDescent="0.2">
      <c r="B12" s="131"/>
      <c r="C12" s="26" t="s">
        <v>205</v>
      </c>
      <c r="D12" s="10" t="s">
        <v>206</v>
      </c>
      <c r="E12" s="27" t="s">
        <v>207</v>
      </c>
      <c r="F12" s="27" t="s">
        <v>208</v>
      </c>
      <c r="G12" s="28" t="s">
        <v>209</v>
      </c>
      <c r="H12" s="27" t="s">
        <v>182</v>
      </c>
      <c r="I12" s="27" t="s">
        <v>183</v>
      </c>
      <c r="J12" s="29"/>
    </row>
    <row r="13" spans="2:10" ht="128" x14ac:dyDescent="0.2">
      <c r="B13" s="132" t="s">
        <v>210</v>
      </c>
      <c r="C13" s="30" t="s">
        <v>211</v>
      </c>
      <c r="D13" s="10" t="s">
        <v>212</v>
      </c>
      <c r="E13" s="31" t="s">
        <v>213</v>
      </c>
      <c r="F13" s="31" t="s">
        <v>214</v>
      </c>
      <c r="G13" s="32" t="s">
        <v>215</v>
      </c>
      <c r="H13" s="31" t="s">
        <v>216</v>
      </c>
      <c r="I13" s="31" t="s">
        <v>190</v>
      </c>
      <c r="J13" s="33" t="s">
        <v>217</v>
      </c>
    </row>
    <row r="14" spans="2:10" ht="128" x14ac:dyDescent="0.2">
      <c r="B14" s="133"/>
      <c r="C14" s="30" t="s">
        <v>218</v>
      </c>
      <c r="D14" s="10" t="s">
        <v>87</v>
      </c>
      <c r="E14" s="31" t="s">
        <v>219</v>
      </c>
      <c r="F14" s="31" t="s">
        <v>220</v>
      </c>
      <c r="G14" s="32" t="s">
        <v>221</v>
      </c>
      <c r="H14" s="31" t="s">
        <v>195</v>
      </c>
      <c r="I14" s="31" t="s">
        <v>190</v>
      </c>
      <c r="J14" s="33" t="s">
        <v>222</v>
      </c>
    </row>
    <row r="15" spans="2:10" ht="48" x14ac:dyDescent="0.2">
      <c r="B15" s="5" t="s">
        <v>223</v>
      </c>
      <c r="C15" s="3" t="s">
        <v>224</v>
      </c>
      <c r="D15" s="65" t="s">
        <v>94</v>
      </c>
      <c r="E15" s="2" t="s">
        <v>225</v>
      </c>
      <c r="F15" s="2" t="s">
        <v>226</v>
      </c>
      <c r="G15" s="4" t="s">
        <v>227</v>
      </c>
      <c r="H15" s="2" t="s">
        <v>228</v>
      </c>
      <c r="I15" s="3" t="s">
        <v>176</v>
      </c>
      <c r="J15" s="2"/>
    </row>
    <row r="18" spans="9:10" ht="32" x14ac:dyDescent="0.2">
      <c r="I18" s="41"/>
      <c r="J18" s="36" t="s">
        <v>229</v>
      </c>
    </row>
    <row r="19" spans="9:10" ht="32" x14ac:dyDescent="0.2">
      <c r="I19" s="37" t="s">
        <v>230</v>
      </c>
      <c r="J19" s="1" t="s">
        <v>231</v>
      </c>
    </row>
    <row r="20" spans="9:10" ht="32" x14ac:dyDescent="0.2">
      <c r="I20" s="37" t="s">
        <v>232</v>
      </c>
      <c r="J20" s="1" t="s">
        <v>233</v>
      </c>
    </row>
    <row r="21" spans="9:10" ht="32" x14ac:dyDescent="0.2">
      <c r="I21" s="37" t="s">
        <v>234</v>
      </c>
      <c r="J21" s="1" t="s">
        <v>235</v>
      </c>
    </row>
    <row r="22" spans="9:10" ht="32" x14ac:dyDescent="0.2">
      <c r="I22" s="37" t="s">
        <v>236</v>
      </c>
      <c r="J22" s="1" t="s">
        <v>237</v>
      </c>
    </row>
    <row r="23" spans="9:10" ht="32" x14ac:dyDescent="0.2">
      <c r="I23" s="37" t="s">
        <v>238</v>
      </c>
      <c r="J23" s="1" t="s">
        <v>239</v>
      </c>
    </row>
    <row r="24" spans="9:10" ht="48" x14ac:dyDescent="0.2">
      <c r="I24" s="37" t="s">
        <v>240</v>
      </c>
      <c r="J24" s="1" t="s">
        <v>241</v>
      </c>
    </row>
    <row r="25" spans="9:10" ht="32" x14ac:dyDescent="0.2">
      <c r="I25" s="37" t="s">
        <v>242</v>
      </c>
      <c r="J25" s="1" t="s">
        <v>243</v>
      </c>
    </row>
    <row r="26" spans="9:10" x14ac:dyDescent="0.2">
      <c r="I26" s="42"/>
    </row>
    <row r="29" spans="9:10" x14ac:dyDescent="0.2">
      <c r="J29" s="38"/>
    </row>
  </sheetData>
  <mergeCells count="5">
    <mergeCell ref="B3:B6"/>
    <mergeCell ref="B7:B8"/>
    <mergeCell ref="B9:B10"/>
    <mergeCell ref="B11:B12"/>
    <mergeCell ref="B13:B14"/>
  </mergeCells>
  <phoneticPr fontId="4"/>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45ee7cb-e19d-4ce6-a005-4891624c6b05" xsi:nil="true"/>
    <lcf76f155ced4ddcb4097134ff3c332f xmlns="882bfa83-ef5f-4846-a1df-6b0f9099abe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D80535B8987674C8D49C0C8F282BBA9" ma:contentTypeVersion="13" ma:contentTypeDescription="Create a new document." ma:contentTypeScope="" ma:versionID="3ed5d46d0a11d1cabd4d9cae190fc7dd">
  <xsd:schema xmlns:xsd="http://www.w3.org/2001/XMLSchema" xmlns:xs="http://www.w3.org/2001/XMLSchema" xmlns:p="http://schemas.microsoft.com/office/2006/metadata/properties" xmlns:ns2="882bfa83-ef5f-4846-a1df-6b0f9099abe3" xmlns:ns3="045ee7cb-e19d-4ce6-a005-4891624c6b05" targetNamespace="http://schemas.microsoft.com/office/2006/metadata/properties" ma:root="true" ma:fieldsID="98395c18ebb3d3f11db52dc07c1ca6f2" ns2:_="" ns3:_="">
    <xsd:import namespace="882bfa83-ef5f-4846-a1df-6b0f9099abe3"/>
    <xsd:import namespace="045ee7cb-e19d-4ce6-a005-4891624c6b0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2bfa83-ef5f-4846-a1df-6b0f9099ab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746d0d4-40c1-44ba-9aa2-399c190ddc2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5ee7cb-e19d-4ce6-a005-4891624c6b0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7e3c2a0-25d0-4394-ba7e-4f00fc726b8b}" ma:internalName="TaxCatchAll" ma:showField="CatchAllData" ma:web="045ee7cb-e19d-4ce6-a005-4891624c6b0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DDAF7B-1A77-44B9-BAD1-496140CE32A1}">
  <ds:schemaRefs>
    <ds:schemaRef ds:uri="http://schemas.microsoft.com/office/2006/metadata/properties"/>
    <ds:schemaRef ds:uri="http://schemas.microsoft.com/office/infopath/2007/PartnerControls"/>
    <ds:schemaRef ds:uri="045ee7cb-e19d-4ce6-a005-4891624c6b05"/>
    <ds:schemaRef ds:uri="882bfa83-ef5f-4846-a1df-6b0f9099abe3"/>
  </ds:schemaRefs>
</ds:datastoreItem>
</file>

<file path=customXml/itemProps2.xml><?xml version="1.0" encoding="utf-8"?>
<ds:datastoreItem xmlns:ds="http://schemas.openxmlformats.org/officeDocument/2006/customXml" ds:itemID="{07524D6B-6A23-44F7-BEF7-B31657D16F10}">
  <ds:schemaRefs>
    <ds:schemaRef ds:uri="http://schemas.microsoft.com/sharepoint/v3/contenttype/forms"/>
  </ds:schemaRefs>
</ds:datastoreItem>
</file>

<file path=customXml/itemProps3.xml><?xml version="1.0" encoding="utf-8"?>
<ds:datastoreItem xmlns:ds="http://schemas.openxmlformats.org/officeDocument/2006/customXml" ds:itemID="{0D0C4DC7-0A55-4D93-A39F-B2E9C9FA84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2bfa83-ef5f-4846-a1df-6b0f9099abe3"/>
    <ds:schemaRef ds:uri="045ee7cb-e19d-4ce6-a005-4891624c6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Indicateur</vt:lpstr>
      <vt:lpstr>Zones</vt:lpstr>
      <vt:lpstr>R2 et C2</vt:lpstr>
      <vt:lpstr>C1</vt:lpstr>
      <vt:lpstr>E1 et E2</vt:lpstr>
      <vt:lpstr>Ref</vt:lpstr>
      <vt:lpstr>Ref!_Hlk82126236</vt:lpstr>
      <vt:lpstr>Ref!_Hlk84144578</vt:lpstr>
      <vt:lpstr>Indicateur!Print_Area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 Muasa</dc:creator>
  <cp:keywords/>
  <dc:description/>
  <cp:lastModifiedBy>Lilian Muasa</cp:lastModifiedBy>
  <cp:revision/>
  <dcterms:created xsi:type="dcterms:W3CDTF">2023-09-26T04:29:25Z</dcterms:created>
  <dcterms:modified xsi:type="dcterms:W3CDTF">2024-12-11T09:50:37Z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0x0101007D80535B8987674C8D49C0C8F282BBA9</vt:lpwstr>
  </property>
  <property fmtid="{D5CDD505-2E9C-101B-9397-08002B2CF9AE}" pid="3" name="MediaServiceImageTags">
    <vt:lpwstr/>
  </property>
</Properties>
</file>